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/>
  <mc:AlternateContent xmlns:mc="http://schemas.openxmlformats.org/markup-compatibility/2006">
    <mc:Choice Requires="x15">
      <x15ac:absPath xmlns:x15ac="http://schemas.microsoft.com/office/spreadsheetml/2010/11/ac" url="https://d.docs.live.net/5f552c8be960d9bc/HSS/2026/"/>
    </mc:Choice>
  </mc:AlternateContent>
  <xr:revisionPtr revIDLastSave="509" documentId="13_ncr:1_{D1C3D3EE-F0DE-834D-A803-E948A97FE34B}" xr6:coauthVersionLast="47" xr6:coauthVersionMax="47" xr10:uidLastSave="{52C66007-2462-0D4C-BCC7-419FEE78ED04}"/>
  <bookViews>
    <workbookView xWindow="27880" yWindow="7820" windowWidth="21860" windowHeight="15180" tabRatio="629" xr2:uid="{00000000-000D-0000-FFFF-FFFF00000000}"/>
  </bookViews>
  <sheets>
    <sheet name="Sammanställning" sheetId="1" r:id="rId1"/>
    <sheet name="Protokoll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29" i="1" l="1"/>
  <c r="J28" i="1"/>
  <c r="J27" i="1"/>
  <c r="I29" i="1"/>
  <c r="I28" i="1"/>
  <c r="I27" i="1"/>
  <c r="G29" i="1"/>
  <c r="G28" i="1"/>
  <c r="G27" i="1"/>
  <c r="F28" i="1"/>
  <c r="E28" i="1"/>
  <c r="B28" i="1"/>
  <c r="M28" i="1"/>
  <c r="M13" i="1"/>
  <c r="M16" i="1"/>
  <c r="M19" i="1"/>
  <c r="M22" i="1"/>
  <c r="H41" i="2"/>
  <c r="H40" i="2"/>
  <c r="H39" i="2"/>
  <c r="H38" i="2"/>
  <c r="H37" i="2"/>
  <c r="H36" i="2"/>
  <c r="H35" i="2"/>
  <c r="H34" i="2"/>
  <c r="H33" i="2"/>
  <c r="H32" i="2"/>
  <c r="H31" i="2"/>
  <c r="H30" i="2"/>
  <c r="H29" i="2"/>
  <c r="H28" i="2"/>
  <c r="H27" i="2"/>
  <c r="I20" i="1"/>
  <c r="H26" i="2"/>
  <c r="G26" i="1" s="1"/>
  <c r="H25" i="2"/>
  <c r="G25" i="1" s="1"/>
  <c r="H24" i="2"/>
  <c r="G24" i="1" s="1"/>
  <c r="C16" i="1"/>
  <c r="B16" i="1"/>
  <c r="B13" i="1"/>
  <c r="H23" i="2"/>
  <c r="G23" i="1" s="1"/>
  <c r="H22" i="2"/>
  <c r="G22" i="1" s="1"/>
  <c r="H21" i="2"/>
  <c r="G21" i="1" s="1"/>
  <c r="H20" i="2"/>
  <c r="G20" i="1" s="1"/>
  <c r="H19" i="2"/>
  <c r="G19" i="1" s="1"/>
  <c r="H18" i="2"/>
  <c r="G18" i="1" s="1"/>
  <c r="H17" i="2"/>
  <c r="G17" i="1" s="1"/>
  <c r="H16" i="2"/>
  <c r="G16" i="1" s="1"/>
  <c r="H15" i="2"/>
  <c r="G15" i="1" s="1"/>
  <c r="H14" i="2"/>
  <c r="G14" i="1" s="1"/>
  <c r="H13" i="2"/>
  <c r="G13" i="1" s="1"/>
  <c r="H12" i="2"/>
  <c r="G12" i="1" s="1"/>
  <c r="I26" i="1"/>
  <c r="G2" i="1"/>
  <c r="F25" i="1"/>
  <c r="C5" i="1"/>
  <c r="C6" i="1"/>
  <c r="C12" i="1"/>
  <c r="E12" i="1"/>
  <c r="I12" i="1"/>
  <c r="C13" i="1"/>
  <c r="E13" i="1"/>
  <c r="F13" i="1"/>
  <c r="I13" i="1"/>
  <c r="E14" i="1"/>
  <c r="I14" i="1"/>
  <c r="D15" i="1"/>
  <c r="E15" i="1"/>
  <c r="I15" i="1"/>
  <c r="D16" i="1"/>
  <c r="E16" i="1"/>
  <c r="F16" i="1"/>
  <c r="I16" i="1"/>
  <c r="E17" i="1"/>
  <c r="I17" i="1"/>
  <c r="B18" i="1"/>
  <c r="C18" i="1"/>
  <c r="D18" i="1"/>
  <c r="E18" i="1"/>
  <c r="I18" i="1"/>
  <c r="B19" i="1"/>
  <c r="C19" i="1"/>
  <c r="D19" i="1"/>
  <c r="E19" i="1"/>
  <c r="F19" i="1"/>
  <c r="I19" i="1"/>
  <c r="E20" i="1"/>
  <c r="B21" i="1"/>
  <c r="C21" i="1"/>
  <c r="D21" i="1"/>
  <c r="E21" i="1"/>
  <c r="I21" i="1"/>
  <c r="B22" i="1"/>
  <c r="C22" i="1"/>
  <c r="D22" i="1"/>
  <c r="E22" i="1"/>
  <c r="F22" i="1"/>
  <c r="I22" i="1"/>
  <c r="E23" i="1"/>
  <c r="I23" i="1"/>
  <c r="B24" i="1"/>
  <c r="C24" i="1"/>
  <c r="D24" i="1"/>
  <c r="E24" i="1"/>
  <c r="I24" i="1"/>
  <c r="B25" i="1"/>
  <c r="C25" i="1"/>
  <c r="D25" i="1"/>
  <c r="E25" i="1"/>
  <c r="I25" i="1"/>
  <c r="E26" i="1"/>
  <c r="M25" i="1"/>
  <c r="J26" i="1" l="1"/>
  <c r="J20" i="1"/>
  <c r="J13" i="1"/>
  <c r="J19" i="1"/>
  <c r="J16" i="1"/>
  <c r="J23" i="1"/>
  <c r="J21" i="1"/>
  <c r="J14" i="1"/>
  <c r="J12" i="1"/>
  <c r="J22" i="1"/>
  <c r="J24" i="1"/>
  <c r="J25" i="1"/>
  <c r="J18" i="1"/>
  <c r="J17" i="1"/>
  <c r="J15" i="1"/>
  <c r="K39" i="1" l="1"/>
  <c r="K36" i="1"/>
  <c r="K15" i="1"/>
  <c r="K12" i="1"/>
  <c r="K30" i="1"/>
  <c r="K24" i="1"/>
  <c r="K21" i="1"/>
  <c r="K18" i="1"/>
  <c r="K27" i="1"/>
  <c r="K33" i="1"/>
  <c r="K41" i="1"/>
  <c r="K29" i="1"/>
  <c r="K38" i="1"/>
  <c r="K26" i="1"/>
  <c r="K35" i="1"/>
  <c r="K14" i="1"/>
  <c r="K23" i="1"/>
  <c r="K20" i="1"/>
  <c r="K17" i="1"/>
  <c r="K32" i="1"/>
  <c r="K40" i="1"/>
  <c r="K19" i="1"/>
  <c r="K28" i="1"/>
  <c r="K37" i="1"/>
  <c r="K16" i="1"/>
  <c r="K25" i="1"/>
  <c r="K13" i="1"/>
  <c r="K31" i="1"/>
  <c r="K34" i="1"/>
  <c r="K22" i="1"/>
</calcChain>
</file>

<file path=xl/sharedStrings.xml><?xml version="1.0" encoding="utf-8"?>
<sst xmlns="http://schemas.openxmlformats.org/spreadsheetml/2006/main" count="70" uniqueCount="49">
  <si>
    <t>Resultatlista</t>
  </si>
  <si>
    <t>Tävlingsledare:</t>
  </si>
  <si>
    <t>Starttid Segling 1:</t>
  </si>
  <si>
    <t>Starttid Segling 2:</t>
  </si>
  <si>
    <t>Datum:</t>
  </si>
  <si>
    <t>Starttid Segling 3:</t>
  </si>
  <si>
    <t>Nr</t>
  </si>
  <si>
    <t>Rorsman</t>
  </si>
  <si>
    <t>Gast 1</t>
  </si>
  <si>
    <t>Gast 2</t>
  </si>
  <si>
    <t>Båt</t>
  </si>
  <si>
    <t>Utr</t>
  </si>
  <si>
    <t>Segl</t>
  </si>
  <si>
    <t>Seglad</t>
  </si>
  <si>
    <t>Korrigerad</t>
  </si>
  <si>
    <t>Tids</t>
  </si>
  <si>
    <t>Plats</t>
  </si>
  <si>
    <t>Total</t>
  </si>
  <si>
    <t>Slutlig</t>
  </si>
  <si>
    <t>Korr</t>
  </si>
  <si>
    <t>nr</t>
  </si>
  <si>
    <t>tid</t>
  </si>
  <si>
    <t>diff</t>
  </si>
  <si>
    <t>i</t>
  </si>
  <si>
    <t>Poäng</t>
  </si>
  <si>
    <t>placering</t>
  </si>
  <si>
    <t>(hh:mm:ss)</t>
  </si>
  <si>
    <t>(min:sek)</t>
  </si>
  <si>
    <t>segling</t>
  </si>
  <si>
    <t>Protokoll</t>
  </si>
  <si>
    <t>Målgång</t>
  </si>
  <si>
    <t>Klockslag</t>
  </si>
  <si>
    <t>Torbjörn Herbertsson</t>
  </si>
  <si>
    <t>SRS</t>
  </si>
  <si>
    <t>Tid</t>
  </si>
  <si>
    <t>HSS Klubbmästerskap 2026</t>
  </si>
  <si>
    <t>Staffan Kerker</t>
  </si>
  <si>
    <t>Rickard Magnusson</t>
  </si>
  <si>
    <t>Urban Thim</t>
  </si>
  <si>
    <t>Olivia Thim</t>
  </si>
  <si>
    <t>Håklan Stödberg</t>
  </si>
  <si>
    <t>Lars Berglund</t>
  </si>
  <si>
    <t>Claes Johansson</t>
  </si>
  <si>
    <t>Ingmar Olsson</t>
  </si>
  <si>
    <t>Magnus Nilsson</t>
  </si>
  <si>
    <t>707</t>
  </si>
  <si>
    <t>Maxi Magic</t>
  </si>
  <si>
    <t>Avanti</t>
  </si>
  <si>
    <t>Viggen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</si>
</sst>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;;;@"/>
    <numFmt numFmtId="165" formatCode="0.00;;"/>
    <numFmt numFmtId="166" formatCode="hh:mm:ss;;"/>
    <numFmt numFmtId="167" formatCode="0;;"/>
    <numFmt numFmtId="168" formatCode="0.0;;"/>
    <numFmt numFmtId="169" formatCode="0.000"/>
    <numFmt numFmtId="170" formatCode="0.000;;"/>
  </numFmts>
  <fonts count="7" x14ac:knownFonts="1">
    <font>
      <sz val="8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93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3"/>
      </left>
      <right/>
      <top style="medium">
        <color indexed="63"/>
      </top>
      <bottom/>
      <diagonal/>
    </border>
    <border>
      <left/>
      <right style="thin">
        <color indexed="63"/>
      </right>
      <top style="medium">
        <color indexed="63"/>
      </top>
      <bottom/>
      <diagonal/>
    </border>
    <border>
      <left style="thin">
        <color indexed="63"/>
      </left>
      <right/>
      <top style="medium">
        <color indexed="63"/>
      </top>
      <bottom/>
      <diagonal/>
    </border>
    <border>
      <left/>
      <right style="medium">
        <color indexed="63"/>
      </right>
      <top style="medium">
        <color indexed="63"/>
      </top>
      <bottom/>
      <diagonal/>
    </border>
    <border>
      <left style="medium">
        <color indexed="63"/>
      </left>
      <right/>
      <top/>
      <bottom style="thin">
        <color indexed="63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 style="medium">
        <color indexed="63"/>
      </left>
      <right/>
      <top style="thin">
        <color indexed="63"/>
      </top>
      <bottom/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 style="medium">
        <color indexed="63"/>
      </right>
      <top style="thin">
        <color indexed="63"/>
      </top>
      <bottom/>
      <diagonal/>
    </border>
    <border>
      <left style="medium">
        <color indexed="63"/>
      </left>
      <right/>
      <top/>
      <bottom style="medium">
        <color indexed="63"/>
      </bottom>
      <diagonal/>
    </border>
    <border>
      <left/>
      <right style="thin">
        <color indexed="63"/>
      </right>
      <top/>
      <bottom style="medium">
        <color indexed="63"/>
      </bottom>
      <diagonal/>
    </border>
    <border>
      <left style="thin">
        <color indexed="63"/>
      </left>
      <right/>
      <top style="thin">
        <color indexed="63"/>
      </top>
      <bottom style="medium">
        <color indexed="63"/>
      </bottom>
      <diagonal/>
    </border>
    <border>
      <left/>
      <right style="medium">
        <color indexed="63"/>
      </right>
      <top style="thin">
        <color indexed="63"/>
      </top>
      <bottom style="medium">
        <color indexed="63"/>
      </bottom>
      <diagonal/>
    </border>
    <border>
      <left style="medium">
        <color indexed="63"/>
      </left>
      <right/>
      <top style="thin">
        <color indexed="63"/>
      </top>
      <bottom style="medium">
        <color indexed="63"/>
      </bottom>
      <diagonal/>
    </border>
    <border>
      <left/>
      <right style="thin">
        <color indexed="63"/>
      </right>
      <top style="thin">
        <color indexed="63"/>
      </top>
      <bottom style="medium">
        <color indexed="63"/>
      </bottom>
      <diagonal/>
    </border>
    <border>
      <left style="medium">
        <color indexed="63"/>
      </left>
      <right style="thin">
        <color indexed="63"/>
      </right>
      <top style="medium">
        <color indexed="63"/>
      </top>
      <bottom/>
      <diagonal/>
    </border>
    <border>
      <left style="thin">
        <color indexed="63"/>
      </left>
      <right style="thin">
        <color indexed="63"/>
      </right>
      <top style="medium">
        <color indexed="63"/>
      </top>
      <bottom/>
      <diagonal/>
    </border>
    <border>
      <left style="thin">
        <color indexed="63"/>
      </left>
      <right style="medium">
        <color indexed="63"/>
      </right>
      <top style="medium">
        <color indexed="63"/>
      </top>
      <bottom/>
      <diagonal/>
    </border>
    <border>
      <left style="medium">
        <color indexed="63"/>
      </left>
      <right style="thin">
        <color indexed="63"/>
      </right>
      <top/>
      <bottom/>
      <diagonal/>
    </border>
    <border>
      <left/>
      <right style="thin">
        <color indexed="63"/>
      </right>
      <top/>
      <bottom/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indexed="63"/>
      </left>
      <right/>
      <top/>
      <bottom/>
      <diagonal/>
    </border>
    <border>
      <left style="thin">
        <color indexed="63"/>
      </left>
      <right style="medium">
        <color indexed="63"/>
      </right>
      <top/>
      <bottom/>
      <diagonal/>
    </border>
    <border>
      <left style="medium">
        <color indexed="63"/>
      </left>
      <right style="thin">
        <color indexed="63"/>
      </right>
      <top/>
      <bottom style="medium">
        <color indexed="63"/>
      </bottom>
      <diagonal/>
    </border>
    <border>
      <left style="thin">
        <color indexed="63"/>
      </left>
      <right style="thin">
        <color indexed="63"/>
      </right>
      <top/>
      <bottom style="medium">
        <color indexed="63"/>
      </bottom>
      <diagonal/>
    </border>
    <border>
      <left style="thin">
        <color indexed="63"/>
      </left>
      <right/>
      <top/>
      <bottom style="medium">
        <color indexed="63"/>
      </bottom>
      <diagonal/>
    </border>
    <border>
      <left style="thin">
        <color indexed="63"/>
      </left>
      <right style="medium">
        <color indexed="63"/>
      </right>
      <top/>
      <bottom style="medium">
        <color indexed="63"/>
      </bottom>
      <diagonal/>
    </border>
    <border>
      <left style="thin">
        <color indexed="63"/>
      </left>
      <right style="thin">
        <color indexed="63"/>
      </right>
      <top style="medium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medium">
        <color indexed="63"/>
      </bottom>
      <diagonal/>
    </border>
    <border>
      <left/>
      <right/>
      <top style="thin">
        <color indexed="63"/>
      </top>
      <bottom style="medium">
        <color indexed="63"/>
      </bottom>
      <diagonal/>
    </border>
    <border>
      <left/>
      <right/>
      <top style="medium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/>
      <top/>
      <bottom style="medium">
        <color indexed="63"/>
      </bottom>
      <diagonal/>
    </border>
    <border>
      <left/>
      <right style="medium">
        <color indexed="63"/>
      </right>
      <top/>
      <bottom style="medium">
        <color indexed="63"/>
      </bottom>
      <diagonal/>
    </border>
    <border>
      <left style="thin">
        <color indexed="63"/>
      </left>
      <right style="medium">
        <color indexed="63"/>
      </right>
      <top style="medium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medium">
        <color indexed="63"/>
      </bottom>
      <diagonal/>
    </border>
    <border>
      <left style="hair">
        <color indexed="8"/>
      </left>
      <right style="thin">
        <color indexed="63"/>
      </right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medium">
        <color indexed="64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4"/>
      </left>
      <right style="thin">
        <color indexed="63"/>
      </right>
      <top/>
      <bottom/>
      <diagonal/>
    </border>
    <border>
      <left style="thin">
        <color indexed="64"/>
      </left>
      <right style="thin">
        <color indexed="63"/>
      </right>
      <top style="medium">
        <color indexed="63"/>
      </top>
      <bottom/>
      <diagonal/>
    </border>
    <border>
      <left style="thin">
        <color indexed="63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3"/>
      </right>
      <top/>
      <bottom style="thin">
        <color indexed="63"/>
      </bottom>
      <diagonal/>
    </border>
    <border>
      <left style="thin">
        <color indexed="64"/>
      </left>
      <right style="thin">
        <color indexed="63"/>
      </right>
      <top style="medium">
        <color indexed="64"/>
      </top>
      <bottom/>
      <diagonal/>
    </border>
    <border>
      <left style="thin">
        <color indexed="63"/>
      </left>
      <right style="thin">
        <color indexed="64"/>
      </right>
      <top style="medium">
        <color indexed="63"/>
      </top>
      <bottom/>
      <diagonal/>
    </border>
    <border>
      <left/>
      <right style="thin">
        <color indexed="63"/>
      </right>
      <top style="medium">
        <color indexed="64"/>
      </top>
      <bottom/>
      <diagonal/>
    </border>
    <border>
      <left style="thin">
        <color indexed="63"/>
      </left>
      <right/>
      <top style="medium">
        <color indexed="64"/>
      </top>
      <bottom/>
      <diagonal/>
    </border>
    <border>
      <left/>
      <right/>
      <top style="thin">
        <color indexed="63"/>
      </top>
      <bottom style="medium">
        <color indexed="64"/>
      </bottom>
      <diagonal/>
    </border>
    <border>
      <left/>
      <right style="thin">
        <color indexed="63"/>
      </right>
      <top style="medium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3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3"/>
      </bottom>
      <diagonal/>
    </border>
    <border>
      <left style="medium">
        <color indexed="64"/>
      </left>
      <right style="medium">
        <color indexed="64"/>
      </right>
      <top style="medium">
        <color indexed="63"/>
      </top>
      <bottom style="medium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medium">
        <color indexed="64"/>
      </left>
      <right style="medium">
        <color indexed="64"/>
      </right>
      <top style="medium">
        <color indexed="63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3"/>
      </bottom>
      <diagonal/>
    </border>
    <border>
      <left style="medium">
        <color indexed="64"/>
      </left>
      <right style="thin">
        <color indexed="63"/>
      </right>
      <top style="medium">
        <color indexed="64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medium">
        <color indexed="64"/>
      </top>
      <bottom style="thin">
        <color indexed="63"/>
      </bottom>
      <diagonal/>
    </border>
    <border>
      <left style="thin">
        <color indexed="63"/>
      </left>
      <right/>
      <top style="medium">
        <color indexed="64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3"/>
      </right>
      <top style="medium">
        <color indexed="64"/>
      </top>
      <bottom style="thin">
        <color indexed="63"/>
      </bottom>
      <diagonal/>
    </border>
    <border>
      <left style="medium">
        <color indexed="64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3"/>
      </right>
      <top style="thin">
        <color indexed="63"/>
      </top>
      <bottom style="medium">
        <color indexed="64"/>
      </bottom>
      <diagonal/>
    </border>
    <border>
      <left style="thin">
        <color indexed="63"/>
      </left>
      <right style="thin">
        <color indexed="63"/>
      </right>
      <top/>
      <bottom style="medium">
        <color indexed="64"/>
      </bottom>
      <diagonal/>
    </border>
    <border>
      <left style="thin">
        <color indexed="63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3"/>
      </right>
      <top style="medium">
        <color indexed="64"/>
      </top>
      <bottom/>
      <diagonal/>
    </border>
    <border>
      <left style="thin">
        <color indexed="63"/>
      </left>
      <right style="thin">
        <color indexed="63"/>
      </right>
      <top style="medium">
        <color indexed="64"/>
      </top>
      <bottom/>
      <diagonal/>
    </border>
    <border>
      <left style="thin">
        <color indexed="6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3"/>
      </right>
      <top/>
      <bottom/>
      <diagonal/>
    </border>
    <border>
      <left style="thin">
        <color indexed="63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3"/>
      </right>
      <top/>
      <bottom style="medium">
        <color indexed="63"/>
      </bottom>
      <diagonal/>
    </border>
    <border>
      <left style="medium">
        <color indexed="64"/>
      </left>
      <right style="thin">
        <color indexed="63"/>
      </right>
      <top style="medium">
        <color indexed="63"/>
      </top>
      <bottom/>
      <diagonal/>
    </border>
    <border>
      <left style="medium">
        <color indexed="64"/>
      </left>
      <right/>
      <top style="medium">
        <color indexed="63"/>
      </top>
      <bottom/>
      <diagonal/>
    </border>
    <border>
      <left style="medium">
        <color indexed="64"/>
      </left>
      <right style="thin">
        <color indexed="63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2" xfId="0" applyFont="1" applyBorder="1"/>
    <xf numFmtId="0" fontId="1" fillId="0" borderId="3" xfId="0" applyFont="1" applyBorder="1"/>
    <xf numFmtId="164" fontId="1" fillId="0" borderId="4" xfId="0" applyNumberFormat="1" applyFont="1" applyBorder="1" applyAlignment="1">
      <alignment vertic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/>
    <xf numFmtId="21" fontId="1" fillId="0" borderId="5" xfId="0" applyNumberFormat="1" applyFont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6" xfId="0" applyFont="1" applyBorder="1"/>
    <xf numFmtId="0" fontId="1" fillId="0" borderId="7" xfId="0" applyFont="1" applyBorder="1"/>
    <xf numFmtId="164" fontId="1" fillId="0" borderId="8" xfId="0" applyNumberFormat="1" applyFont="1" applyBorder="1" applyAlignment="1">
      <alignment vertical="center"/>
    </xf>
    <xf numFmtId="0" fontId="1" fillId="0" borderId="9" xfId="0" applyFont="1" applyBorder="1" applyAlignment="1">
      <alignment horizontal="center"/>
    </xf>
    <xf numFmtId="0" fontId="4" fillId="0" borderId="0" xfId="0" applyFont="1"/>
    <xf numFmtId="0" fontId="4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21" fontId="1" fillId="0" borderId="13" xfId="0" applyNumberFormat="1" applyFont="1" applyBorder="1" applyAlignment="1">
      <alignment horizontal="center"/>
    </xf>
    <xf numFmtId="0" fontId="4" fillId="0" borderId="14" xfId="0" applyFont="1" applyBorder="1"/>
    <xf numFmtId="0" fontId="1" fillId="0" borderId="15" xfId="0" applyFont="1" applyBorder="1"/>
    <xf numFmtId="14" fontId="1" fillId="0" borderId="16" xfId="0" applyNumberFormat="1" applyFont="1" applyBorder="1" applyAlignment="1">
      <alignment horizontal="center"/>
    </xf>
    <xf numFmtId="14" fontId="1" fillId="0" borderId="17" xfId="0" applyNumberFormat="1" applyFont="1" applyBorder="1" applyAlignment="1">
      <alignment horizontal="center"/>
    </xf>
    <xf numFmtId="0" fontId="4" fillId="0" borderId="18" xfId="0" applyFont="1" applyBorder="1"/>
    <xf numFmtId="0" fontId="1" fillId="0" borderId="19" xfId="0" applyFont="1" applyBorder="1"/>
    <xf numFmtId="0" fontId="1" fillId="0" borderId="16" xfId="0" applyFont="1" applyBorder="1"/>
    <xf numFmtId="21" fontId="1" fillId="0" borderId="17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1" fillId="0" borderId="23" xfId="0" applyFont="1" applyBorder="1"/>
    <xf numFmtId="0" fontId="4" fillId="0" borderId="24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1" fillId="0" borderId="28" xfId="0" applyFont="1" applyBorder="1"/>
    <xf numFmtId="0" fontId="4" fillId="0" borderId="15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164" fontId="1" fillId="0" borderId="21" xfId="0" applyNumberFormat="1" applyFont="1" applyBorder="1" applyAlignment="1">
      <alignment horizontal="center" vertical="center"/>
    </xf>
    <xf numFmtId="165" fontId="1" fillId="0" borderId="21" xfId="0" applyNumberFormat="1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1" fontId="1" fillId="0" borderId="0" xfId="0" applyNumberFormat="1" applyFont="1"/>
    <xf numFmtId="164" fontId="1" fillId="0" borderId="25" xfId="0" applyNumberFormat="1" applyFont="1" applyBorder="1" applyAlignment="1">
      <alignment horizontal="center" vertical="center"/>
    </xf>
    <xf numFmtId="165" fontId="1" fillId="0" borderId="25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4" fontId="1" fillId="0" borderId="29" xfId="0" applyNumberFormat="1" applyFont="1" applyBorder="1" applyAlignment="1">
      <alignment horizontal="center" vertical="center"/>
    </xf>
    <xf numFmtId="165" fontId="1" fillId="0" borderId="29" xfId="0" applyNumberFormat="1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166" fontId="1" fillId="0" borderId="32" xfId="0" applyNumberFormat="1" applyFont="1" applyBorder="1" applyAlignment="1">
      <alignment horizontal="center" vertical="center"/>
    </xf>
    <xf numFmtId="167" fontId="5" fillId="0" borderId="32" xfId="0" applyNumberFormat="1" applyFont="1" applyBorder="1" applyAlignment="1">
      <alignment horizontal="center" vertical="center"/>
    </xf>
    <xf numFmtId="166" fontId="1" fillId="0" borderId="1" xfId="0" applyNumberFormat="1" applyFont="1" applyBorder="1" applyAlignment="1">
      <alignment horizontal="center" vertical="center"/>
    </xf>
    <xf numFmtId="167" fontId="5" fillId="0" borderId="1" xfId="0" applyNumberFormat="1" applyFont="1" applyBorder="1" applyAlignment="1">
      <alignment horizontal="center" vertical="center"/>
    </xf>
    <xf numFmtId="166" fontId="1" fillId="0" borderId="34" xfId="0" applyNumberFormat="1" applyFont="1" applyBorder="1" applyAlignment="1">
      <alignment horizontal="center" vertical="center"/>
    </xf>
    <xf numFmtId="166" fontId="1" fillId="0" borderId="33" xfId="0" applyNumberFormat="1" applyFont="1" applyBorder="1" applyAlignment="1">
      <alignment horizontal="center" vertical="center"/>
    </xf>
    <xf numFmtId="169" fontId="1" fillId="0" borderId="0" xfId="0" applyNumberFormat="1" applyFont="1"/>
    <xf numFmtId="0" fontId="1" fillId="0" borderId="35" xfId="0" applyFont="1" applyBorder="1"/>
    <xf numFmtId="0" fontId="1" fillId="0" borderId="36" xfId="0" applyFont="1" applyBorder="1"/>
    <xf numFmtId="14" fontId="1" fillId="0" borderId="37" xfId="0" applyNumberFormat="1" applyFont="1" applyBorder="1"/>
    <xf numFmtId="14" fontId="1" fillId="0" borderId="38" xfId="0" applyNumberFormat="1" applyFont="1" applyBorder="1" applyAlignment="1">
      <alignment horizontal="center"/>
    </xf>
    <xf numFmtId="0" fontId="4" fillId="0" borderId="20" xfId="0" applyFont="1" applyBorder="1"/>
    <xf numFmtId="169" fontId="4" fillId="0" borderId="21" xfId="0" applyNumberFormat="1" applyFont="1" applyBorder="1" applyAlignment="1">
      <alignment horizontal="center"/>
    </xf>
    <xf numFmtId="169" fontId="4" fillId="0" borderId="25" xfId="0" applyNumberFormat="1" applyFont="1" applyBorder="1" applyAlignment="1">
      <alignment horizontal="center"/>
    </xf>
    <xf numFmtId="169" fontId="4" fillId="0" borderId="29" xfId="0" applyNumberFormat="1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49" fontId="1" fillId="0" borderId="21" xfId="0" applyNumberFormat="1" applyFont="1" applyBorder="1" applyAlignment="1">
      <alignment horizontal="center"/>
    </xf>
    <xf numFmtId="169" fontId="1" fillId="0" borderId="21" xfId="0" applyNumberFormat="1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21" fontId="1" fillId="0" borderId="39" xfId="0" applyNumberFormat="1" applyFont="1" applyBorder="1" applyAlignment="1">
      <alignment horizontal="center"/>
    </xf>
    <xf numFmtId="21" fontId="1" fillId="0" borderId="0" xfId="0" applyNumberFormat="1" applyFont="1"/>
    <xf numFmtId="0" fontId="4" fillId="0" borderId="23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49" fontId="1" fillId="0" borderId="25" xfId="0" applyNumberFormat="1" applyFont="1" applyBorder="1" applyAlignment="1">
      <alignment horizontal="center"/>
    </xf>
    <xf numFmtId="169" fontId="1" fillId="0" borderId="25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21" fontId="1" fillId="0" borderId="40" xfId="0" applyNumberFormat="1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49" fontId="1" fillId="0" borderId="29" xfId="0" applyNumberFormat="1" applyFont="1" applyBorder="1" applyAlignment="1">
      <alignment horizontal="center"/>
    </xf>
    <xf numFmtId="169" fontId="1" fillId="0" borderId="29" xfId="0" applyNumberFormat="1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21" fontId="1" fillId="0" borderId="41" xfId="0" applyNumberFormat="1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166" fontId="1" fillId="0" borderId="43" xfId="0" applyNumberFormat="1" applyFont="1" applyBorder="1" applyAlignment="1">
      <alignment horizontal="center" vertical="center"/>
    </xf>
    <xf numFmtId="167" fontId="5" fillId="0" borderId="43" xfId="0" applyNumberFormat="1" applyFont="1" applyBorder="1" applyAlignment="1">
      <alignment horizontal="center" vertical="center"/>
    </xf>
    <xf numFmtId="167" fontId="5" fillId="0" borderId="44" xfId="0" applyNumberFormat="1" applyFont="1" applyBorder="1" applyAlignment="1">
      <alignment horizontal="center" vertical="center"/>
    </xf>
    <xf numFmtId="166" fontId="1" fillId="0" borderId="44" xfId="0" applyNumberFormat="1" applyFont="1" applyBorder="1" applyAlignment="1">
      <alignment horizontal="center" vertical="center"/>
    </xf>
    <xf numFmtId="0" fontId="0" fillId="0" borderId="45" xfId="0" applyBorder="1"/>
    <xf numFmtId="0" fontId="0" fillId="0" borderId="46" xfId="0" applyBorder="1"/>
    <xf numFmtId="166" fontId="1" fillId="0" borderId="47" xfId="0" applyNumberFormat="1" applyFont="1" applyBorder="1" applyAlignment="1">
      <alignment horizontal="center" vertical="center"/>
    </xf>
    <xf numFmtId="166" fontId="1" fillId="0" borderId="48" xfId="0" applyNumberFormat="1" applyFont="1" applyBorder="1" applyAlignment="1">
      <alignment horizontal="center" vertical="center"/>
    </xf>
    <xf numFmtId="0" fontId="0" fillId="0" borderId="21" xfId="0" applyBorder="1"/>
    <xf numFmtId="0" fontId="0" fillId="0" borderId="25" xfId="0" applyBorder="1"/>
    <xf numFmtId="0" fontId="0" fillId="0" borderId="49" xfId="0" applyBorder="1"/>
    <xf numFmtId="0" fontId="0" fillId="0" borderId="50" xfId="0" applyBorder="1"/>
    <xf numFmtId="21" fontId="6" fillId="0" borderId="41" xfId="0" applyNumberFormat="1" applyFont="1" applyBorder="1" applyAlignment="1">
      <alignment horizontal="center"/>
    </xf>
    <xf numFmtId="165" fontId="1" fillId="0" borderId="4" xfId="0" applyNumberFormat="1" applyFont="1" applyBorder="1" applyAlignment="1">
      <alignment horizontal="center" vertical="center"/>
    </xf>
    <xf numFmtId="170" fontId="1" fillId="0" borderId="26" xfId="0" applyNumberFormat="1" applyFont="1" applyBorder="1" applyAlignment="1">
      <alignment horizontal="center" vertical="center"/>
    </xf>
    <xf numFmtId="165" fontId="1" fillId="0" borderId="30" xfId="0" applyNumberFormat="1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164" fontId="1" fillId="0" borderId="56" xfId="0" applyNumberFormat="1" applyFont="1" applyBorder="1" applyAlignment="1">
      <alignment horizontal="center" vertical="center"/>
    </xf>
    <xf numFmtId="164" fontId="1" fillId="0" borderId="57" xfId="0" applyNumberFormat="1" applyFont="1" applyBorder="1" applyAlignment="1">
      <alignment horizontal="center" vertical="center"/>
    </xf>
    <xf numFmtId="164" fontId="1" fillId="0" borderId="58" xfId="0" applyNumberFormat="1" applyFont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/>
    </xf>
    <xf numFmtId="2" fontId="1" fillId="0" borderId="26" xfId="0" applyNumberFormat="1" applyFont="1" applyBorder="1" applyAlignment="1">
      <alignment horizontal="center"/>
    </xf>
    <xf numFmtId="2" fontId="1" fillId="0" borderId="30" xfId="0" applyNumberFormat="1" applyFont="1" applyBorder="1" applyAlignment="1">
      <alignment horizontal="center"/>
    </xf>
    <xf numFmtId="0" fontId="1" fillId="0" borderId="54" xfId="0" applyFont="1" applyBorder="1" applyAlignment="1">
      <alignment horizontal="center"/>
    </xf>
    <xf numFmtId="0" fontId="1" fillId="0" borderId="55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2" fontId="1" fillId="0" borderId="56" xfId="0" applyNumberFormat="1" applyFont="1" applyBorder="1" applyAlignment="1">
      <alignment horizontal="center"/>
    </xf>
    <xf numFmtId="2" fontId="1" fillId="0" borderId="58" xfId="0" applyNumberFormat="1" applyFont="1" applyBorder="1" applyAlignment="1">
      <alignment horizontal="center"/>
    </xf>
    <xf numFmtId="2" fontId="1" fillId="0" borderId="57" xfId="0" applyNumberFormat="1" applyFont="1" applyBorder="1" applyAlignment="1">
      <alignment horizontal="center"/>
    </xf>
    <xf numFmtId="169" fontId="1" fillId="0" borderId="4" xfId="0" applyNumberFormat="1" applyFont="1" applyBorder="1" applyAlignment="1">
      <alignment horizontal="center"/>
    </xf>
    <xf numFmtId="169" fontId="1" fillId="0" borderId="26" xfId="0" applyNumberFormat="1" applyFont="1" applyBorder="1" applyAlignment="1">
      <alignment horizontal="center"/>
    </xf>
    <xf numFmtId="169" fontId="1" fillId="0" borderId="30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167" fontId="1" fillId="0" borderId="26" xfId="0" applyNumberFormat="1" applyFont="1" applyBorder="1" applyAlignment="1">
      <alignment horizontal="center" vertical="center"/>
    </xf>
    <xf numFmtId="168" fontId="1" fillId="0" borderId="30" xfId="0" applyNumberFormat="1" applyFont="1" applyBorder="1" applyAlignment="1">
      <alignment vertical="center"/>
    </xf>
    <xf numFmtId="168" fontId="1" fillId="0" borderId="4" xfId="0" applyNumberFormat="1" applyFont="1" applyBorder="1" applyAlignment="1">
      <alignment vertical="center"/>
    </xf>
    <xf numFmtId="166" fontId="1" fillId="0" borderId="63" xfId="0" applyNumberFormat="1" applyFont="1" applyBorder="1" applyAlignment="1">
      <alignment horizontal="center" vertical="center"/>
    </xf>
    <xf numFmtId="167" fontId="5" fillId="0" borderId="55" xfId="0" applyNumberFormat="1" applyFont="1" applyBorder="1" applyAlignment="1">
      <alignment horizontal="center" vertical="center"/>
    </xf>
    <xf numFmtId="166" fontId="1" fillId="0" borderId="21" xfId="0" applyNumberFormat="1" applyFont="1" applyBorder="1" applyAlignment="1">
      <alignment horizontal="center" vertical="center"/>
    </xf>
    <xf numFmtId="166" fontId="1" fillId="0" borderId="62" xfId="0" applyNumberFormat="1" applyFont="1" applyBorder="1" applyAlignment="1">
      <alignment horizontal="center" vertical="center"/>
    </xf>
    <xf numFmtId="166" fontId="1" fillId="0" borderId="25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166" fontId="1" fillId="0" borderId="64" xfId="0" applyNumberFormat="1" applyFont="1" applyBorder="1" applyAlignment="1">
      <alignment horizontal="center" vertical="center"/>
    </xf>
    <xf numFmtId="167" fontId="5" fillId="0" borderId="64" xfId="0" applyNumberFormat="1" applyFont="1" applyBorder="1" applyAlignment="1">
      <alignment horizontal="center" vertical="center"/>
    </xf>
    <xf numFmtId="168" fontId="1" fillId="0" borderId="26" xfId="0" applyNumberFormat="1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67" xfId="0" applyFont="1" applyBorder="1" applyAlignment="1">
      <alignment horizontal="center" vertical="center"/>
    </xf>
    <xf numFmtId="166" fontId="1" fillId="0" borderId="68" xfId="0" applyNumberFormat="1" applyFont="1" applyBorder="1" applyAlignment="1">
      <alignment horizontal="center" vertical="center"/>
    </xf>
    <xf numFmtId="166" fontId="1" fillId="0" borderId="69" xfId="0" applyNumberFormat="1" applyFont="1" applyBorder="1" applyAlignment="1">
      <alignment horizontal="center" vertical="center"/>
    </xf>
    <xf numFmtId="166" fontId="1" fillId="0" borderId="70" xfId="0" applyNumberFormat="1" applyFont="1" applyBorder="1" applyAlignment="1">
      <alignment horizontal="center" vertical="center"/>
    </xf>
    <xf numFmtId="167" fontId="5" fillId="0" borderId="71" xfId="0" applyNumberFormat="1" applyFont="1" applyBorder="1" applyAlignment="1">
      <alignment horizontal="center" vertical="center"/>
    </xf>
    <xf numFmtId="168" fontId="1" fillId="0" borderId="52" xfId="0" applyNumberFormat="1" applyFont="1" applyBorder="1" applyAlignment="1">
      <alignment vertical="center"/>
    </xf>
    <xf numFmtId="0" fontId="4" fillId="0" borderId="72" xfId="0" applyFont="1" applyBorder="1" applyAlignment="1">
      <alignment horizontal="center" vertical="center"/>
    </xf>
    <xf numFmtId="0" fontId="4" fillId="0" borderId="73" xfId="0" applyFont="1" applyBorder="1" applyAlignment="1">
      <alignment horizontal="center" vertical="center"/>
    </xf>
    <xf numFmtId="166" fontId="1" fillId="0" borderId="53" xfId="0" applyNumberFormat="1" applyFont="1" applyBorder="1" applyAlignment="1">
      <alignment horizontal="center" vertical="center"/>
    </xf>
    <xf numFmtId="166" fontId="1" fillId="0" borderId="74" xfId="0" applyNumberFormat="1" applyFont="1" applyBorder="1" applyAlignment="1">
      <alignment horizontal="center" vertical="center"/>
    </xf>
    <xf numFmtId="168" fontId="1" fillId="0" borderId="75" xfId="0" applyNumberFormat="1" applyFont="1" applyBorder="1" applyAlignment="1">
      <alignment vertical="center"/>
    </xf>
    <xf numFmtId="0" fontId="4" fillId="0" borderId="76" xfId="0" applyFont="1" applyBorder="1" applyAlignment="1">
      <alignment horizontal="center"/>
    </xf>
    <xf numFmtId="0" fontId="4" fillId="0" borderId="51" xfId="0" applyFont="1" applyBorder="1" applyAlignment="1">
      <alignment horizontal="center"/>
    </xf>
    <xf numFmtId="0" fontId="4" fillId="0" borderId="77" xfId="0" applyFont="1" applyBorder="1" applyAlignment="1">
      <alignment horizontal="center"/>
    </xf>
    <xf numFmtId="0" fontId="4" fillId="0" borderId="52" xfId="0" applyFont="1" applyBorder="1" applyAlignment="1">
      <alignment horizontal="center"/>
    </xf>
    <xf numFmtId="0" fontId="4" fillId="0" borderId="78" xfId="0" applyFont="1" applyBorder="1" applyAlignment="1">
      <alignment horizontal="center"/>
    </xf>
    <xf numFmtId="0" fontId="1" fillId="0" borderId="79" xfId="0" applyFont="1" applyBorder="1"/>
    <xf numFmtId="0" fontId="4" fillId="0" borderId="80" xfId="0" applyFont="1" applyBorder="1" applyAlignment="1">
      <alignment horizontal="center"/>
    </xf>
    <xf numFmtId="0" fontId="1" fillId="0" borderId="81" xfId="0" applyFont="1" applyBorder="1"/>
    <xf numFmtId="0" fontId="1" fillId="0" borderId="82" xfId="0" applyFont="1" applyBorder="1" applyAlignment="1">
      <alignment horizontal="center" vertical="center"/>
    </xf>
    <xf numFmtId="0" fontId="1" fillId="0" borderId="79" xfId="0" applyFont="1" applyBorder="1" applyAlignment="1">
      <alignment horizontal="center" vertical="center"/>
    </xf>
    <xf numFmtId="0" fontId="1" fillId="0" borderId="81" xfId="0" applyFont="1" applyBorder="1" applyAlignment="1">
      <alignment horizontal="center" vertical="center"/>
    </xf>
    <xf numFmtId="0" fontId="1" fillId="0" borderId="83" xfId="0" applyFont="1" applyBorder="1" applyAlignment="1">
      <alignment horizontal="center" vertical="center"/>
    </xf>
    <xf numFmtId="0" fontId="1" fillId="0" borderId="84" xfId="0" applyFont="1" applyBorder="1" applyAlignment="1">
      <alignment horizontal="center" vertical="center"/>
    </xf>
    <xf numFmtId="164" fontId="1" fillId="0" borderId="74" xfId="0" applyNumberFormat="1" applyFont="1" applyBorder="1" applyAlignment="1">
      <alignment horizontal="center" vertical="center"/>
    </xf>
    <xf numFmtId="165" fontId="1" fillId="0" borderId="74" xfId="0" applyNumberFormat="1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169" fontId="4" fillId="0" borderId="62" xfId="0" applyNumberFormat="1" applyFont="1" applyBorder="1"/>
    <xf numFmtId="20" fontId="1" fillId="0" borderId="62" xfId="0" applyNumberFormat="1" applyFont="1" applyBorder="1"/>
    <xf numFmtId="0" fontId="1" fillId="0" borderId="62" xfId="0" applyFont="1" applyBorder="1"/>
    <xf numFmtId="169" fontId="4" fillId="0" borderId="85" xfId="0" applyNumberFormat="1" applyFont="1" applyBorder="1"/>
    <xf numFmtId="169" fontId="4" fillId="0" borderId="70" xfId="0" applyNumberFormat="1" applyFont="1" applyBorder="1"/>
    <xf numFmtId="20" fontId="1" fillId="0" borderId="70" xfId="0" applyNumberFormat="1" applyFont="1" applyBorder="1"/>
    <xf numFmtId="0" fontId="1" fillId="0" borderId="70" xfId="0" applyFont="1" applyBorder="1"/>
    <xf numFmtId="21" fontId="1" fillId="0" borderId="86" xfId="0" applyNumberFormat="1" applyFont="1" applyBorder="1" applyAlignment="1">
      <alignment horizontal="center"/>
    </xf>
    <xf numFmtId="169" fontId="4" fillId="0" borderId="87" xfId="0" applyNumberFormat="1" applyFont="1" applyBorder="1"/>
    <xf numFmtId="21" fontId="1" fillId="0" borderId="88" xfId="0" applyNumberFormat="1" applyFont="1" applyBorder="1" applyAlignment="1">
      <alignment horizontal="center"/>
    </xf>
    <xf numFmtId="169" fontId="4" fillId="0" borderId="89" xfId="0" applyNumberFormat="1" applyFont="1" applyBorder="1"/>
    <xf numFmtId="169" fontId="4" fillId="0" borderId="90" xfId="0" applyNumberFormat="1" applyFont="1" applyBorder="1"/>
    <xf numFmtId="20" fontId="1" fillId="0" borderId="90" xfId="0" applyNumberFormat="1" applyFont="1" applyBorder="1"/>
    <xf numFmtId="0" fontId="1" fillId="0" borderId="90" xfId="0" applyFont="1" applyBorder="1"/>
    <xf numFmtId="21" fontId="1" fillId="0" borderId="91" xfId="0" applyNumberFormat="1" applyFont="1" applyBorder="1" applyAlignment="1">
      <alignment horizontal="center"/>
    </xf>
    <xf numFmtId="165" fontId="1" fillId="0" borderId="26" xfId="0" applyNumberFormat="1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166" fontId="1" fillId="0" borderId="92" xfId="0" applyNumberFormat="1" applyFont="1" applyBorder="1" applyAlignment="1">
      <alignment horizontal="center" vertical="center"/>
    </xf>
    <xf numFmtId="0" fontId="1" fillId="0" borderId="76" xfId="0" applyFont="1" applyBorder="1" applyAlignment="1">
      <alignment horizontal="center" vertical="center"/>
    </xf>
    <xf numFmtId="164" fontId="1" fillId="0" borderId="77" xfId="0" applyNumberFormat="1" applyFont="1" applyBorder="1" applyAlignment="1">
      <alignment horizontal="center" vertical="center"/>
    </xf>
    <xf numFmtId="165" fontId="1" fillId="0" borderId="77" xfId="0" applyNumberFormat="1" applyFont="1" applyBorder="1" applyAlignment="1">
      <alignment horizontal="center" vertical="center"/>
    </xf>
    <xf numFmtId="167" fontId="5" fillId="0" borderId="68" xfId="0" applyNumberFormat="1" applyFont="1" applyBorder="1" applyAlignment="1">
      <alignment horizontal="center" vertical="center"/>
    </xf>
    <xf numFmtId="167" fontId="3" fillId="0" borderId="61" xfId="0" applyNumberFormat="1" applyFont="1" applyBorder="1" applyAlignment="1">
      <alignment horizontal="center" vertical="center"/>
    </xf>
    <xf numFmtId="167" fontId="3" fillId="0" borderId="59" xfId="0" applyNumberFormat="1" applyFont="1" applyBorder="1" applyAlignment="1">
      <alignment horizontal="center" vertical="center"/>
    </xf>
    <xf numFmtId="167" fontId="3" fillId="0" borderId="66" xfId="0" applyNumberFormat="1" applyFont="1" applyBorder="1" applyAlignment="1">
      <alignment horizontal="center" vertical="center"/>
    </xf>
    <xf numFmtId="167" fontId="3" fillId="0" borderId="60" xfId="0" applyNumberFormat="1" applyFont="1" applyBorder="1" applyAlignment="1">
      <alignment horizontal="center" vertical="center"/>
    </xf>
    <xf numFmtId="167" fontId="3" fillId="0" borderId="65" xfId="0" applyNumberFormat="1" applyFont="1" applyBorder="1" applyAlignment="1">
      <alignment horizontal="center" vertical="center"/>
    </xf>
    <xf numFmtId="167" fontId="3" fillId="2" borderId="66" xfId="0" applyNumberFormat="1" applyFont="1" applyFill="1" applyBorder="1" applyAlignment="1">
      <alignment horizontal="center" vertical="center"/>
    </xf>
    <xf numFmtId="167" fontId="3" fillId="2" borderId="61" xfId="0" applyNumberFormat="1" applyFont="1" applyFill="1" applyBorder="1" applyAlignment="1">
      <alignment horizontal="center" vertical="center"/>
    </xf>
    <xf numFmtId="167" fontId="3" fillId="2" borderId="59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1A1A1A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352425</xdr:colOff>
      <xdr:row>0</xdr:row>
      <xdr:rowOff>0</xdr:rowOff>
    </xdr:from>
    <xdr:to>
      <xdr:col>13</xdr:col>
      <xdr:colOff>685800</xdr:colOff>
      <xdr:row>4</xdr:row>
      <xdr:rowOff>123825</xdr:rowOff>
    </xdr:to>
    <xdr:pic>
      <xdr:nvPicPr>
        <xdr:cNvPr id="1228" name="Picture 1">
          <a:extLst>
            <a:ext uri="{FF2B5EF4-FFF2-40B4-BE49-F238E27FC236}">
              <a16:creationId xmlns:a16="http://schemas.microsoft.com/office/drawing/2014/main" id="{3B59C266-8863-4A57-9629-7DA17636E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0"/>
          <a:ext cx="1066800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390525</xdr:colOff>
      <xdr:row>0</xdr:row>
      <xdr:rowOff>0</xdr:rowOff>
    </xdr:from>
    <xdr:to>
      <xdr:col>9</xdr:col>
      <xdr:colOff>781050</xdr:colOff>
      <xdr:row>3</xdr:row>
      <xdr:rowOff>123825</xdr:rowOff>
    </xdr:to>
    <xdr:pic>
      <xdr:nvPicPr>
        <xdr:cNvPr id="2132" name="Picture 1">
          <a:extLst>
            <a:ext uri="{FF2B5EF4-FFF2-40B4-BE49-F238E27FC236}">
              <a16:creationId xmlns:a16="http://schemas.microsoft.com/office/drawing/2014/main" id="{28BCBDBA-9C76-4580-9CFA-9AE6540C8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0225" y="0"/>
          <a:ext cx="89535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1"/>
  <sheetViews>
    <sheetView tabSelected="1" zoomScaleNormal="100" workbookViewId="0">
      <selection activeCell="C28" sqref="C28"/>
    </sheetView>
  </sheetViews>
  <sheetFormatPr baseColWidth="10" defaultColWidth="9.25" defaultRowHeight="13" x14ac:dyDescent="0.15"/>
  <cols>
    <col min="1" max="1" width="6.75" style="1" customWidth="1"/>
    <col min="2" max="2" width="26.5" style="1" customWidth="1"/>
    <col min="3" max="3" width="27.5" style="1" customWidth="1"/>
    <col min="4" max="4" width="10.25" style="1" customWidth="1"/>
    <col min="5" max="5" width="16.75" style="1" customWidth="1"/>
    <col min="6" max="6" width="12" style="1" customWidth="1"/>
    <col min="7" max="7" width="13.5" style="1" customWidth="1"/>
    <col min="8" max="8" width="8.75" style="1" customWidth="1"/>
    <col min="9" max="10" width="14.75" style="1" customWidth="1"/>
    <col min="11" max="11" width="17.25" style="1" customWidth="1"/>
    <col min="12" max="14" width="12.75" style="1" customWidth="1"/>
    <col min="15" max="16384" width="9.25" style="1"/>
  </cols>
  <sheetData>
    <row r="1" spans="1:16" ht="20" customHeight="1" x14ac:dyDescent="0.15"/>
    <row r="2" spans="1:16" ht="20" customHeight="1" x14ac:dyDescent="0.25">
      <c r="A2" s="2"/>
      <c r="G2" s="3" t="str">
        <f>Protokoll!D1</f>
        <v>HSS Klubbmästerskap 2026</v>
      </c>
      <c r="H2" s="3"/>
      <c r="I2" s="4"/>
      <c r="J2" s="4"/>
    </row>
    <row r="3" spans="1:16" ht="18" x14ac:dyDescent="0.2">
      <c r="G3" s="5" t="s">
        <v>0</v>
      </c>
      <c r="H3" s="5"/>
      <c r="I3" s="4"/>
      <c r="J3" s="4"/>
      <c r="K3" s="4"/>
    </row>
    <row r="4" spans="1:16" ht="18" customHeight="1" x14ac:dyDescent="0.2">
      <c r="A4" s="2"/>
    </row>
    <row r="5" spans="1:16" ht="18" customHeight="1" x14ac:dyDescent="0.15">
      <c r="A5" s="6" t="s">
        <v>1</v>
      </c>
      <c r="B5" s="7"/>
      <c r="C5" s="8" t="str">
        <f>Protokoll!C5</f>
        <v>Torbjörn Herbertsson</v>
      </c>
      <c r="D5" s="9"/>
      <c r="F5" s="6" t="s">
        <v>2</v>
      </c>
      <c r="G5" s="7"/>
      <c r="H5" s="10"/>
      <c r="I5" s="11">
        <v>0.74652777777777779</v>
      </c>
      <c r="K5" s="12"/>
      <c r="L5" s="12"/>
    </row>
    <row r="6" spans="1:16" ht="18" customHeight="1" x14ac:dyDescent="0.15">
      <c r="A6" s="13"/>
      <c r="B6" s="14"/>
      <c r="C6" s="15">
        <f>Protokoll!C6</f>
        <v>0</v>
      </c>
      <c r="D6" s="16"/>
      <c r="E6" s="17"/>
      <c r="F6" s="18" t="s">
        <v>3</v>
      </c>
      <c r="G6" s="19"/>
      <c r="H6" s="20"/>
      <c r="I6" s="21">
        <v>0.77777777777777779</v>
      </c>
      <c r="L6" s="12"/>
      <c r="M6" s="12"/>
    </row>
    <row r="7" spans="1:16" ht="18" customHeight="1" x14ac:dyDescent="0.15">
      <c r="A7" s="22" t="s">
        <v>4</v>
      </c>
      <c r="B7" s="23"/>
      <c r="C7" s="24">
        <v>46189</v>
      </c>
      <c r="D7" s="25"/>
      <c r="E7" s="17"/>
      <c r="F7" s="26" t="s">
        <v>5</v>
      </c>
      <c r="G7" s="27"/>
      <c r="H7" s="28"/>
      <c r="I7" s="29">
        <v>0.80902777777777779</v>
      </c>
      <c r="K7" s="30"/>
      <c r="L7" s="12"/>
      <c r="M7" s="12"/>
    </row>
    <row r="8" spans="1:16" ht="18" customHeight="1" x14ac:dyDescent="0.15">
      <c r="E8" s="17"/>
      <c r="I8" s="31"/>
      <c r="J8" s="4"/>
      <c r="K8" s="31"/>
      <c r="L8" s="4"/>
      <c r="M8" s="4"/>
    </row>
    <row r="9" spans="1:16" ht="18" customHeight="1" x14ac:dyDescent="0.15">
      <c r="A9" s="149" t="s">
        <v>6</v>
      </c>
      <c r="B9" s="150" t="s">
        <v>7</v>
      </c>
      <c r="C9" s="151" t="s">
        <v>8</v>
      </c>
      <c r="D9" s="151" t="s">
        <v>9</v>
      </c>
      <c r="E9" s="151" t="s">
        <v>10</v>
      </c>
      <c r="F9" s="151" t="s">
        <v>33</v>
      </c>
      <c r="G9" s="151" t="s">
        <v>11</v>
      </c>
      <c r="H9" s="151" t="s">
        <v>12</v>
      </c>
      <c r="I9" s="151" t="s">
        <v>13</v>
      </c>
      <c r="J9" s="151" t="s">
        <v>14</v>
      </c>
      <c r="K9" s="151" t="s">
        <v>15</v>
      </c>
      <c r="L9" s="151" t="s">
        <v>16</v>
      </c>
      <c r="M9" s="152" t="s">
        <v>17</v>
      </c>
      <c r="N9" s="153" t="s">
        <v>18</v>
      </c>
    </row>
    <row r="10" spans="1:16" ht="18" customHeight="1" x14ac:dyDescent="0.15">
      <c r="A10" s="154"/>
      <c r="B10" s="37"/>
      <c r="C10" s="38"/>
      <c r="D10" s="38"/>
      <c r="E10" s="38"/>
      <c r="F10" s="38"/>
      <c r="G10" s="38" t="s">
        <v>19</v>
      </c>
      <c r="H10" s="38" t="s">
        <v>20</v>
      </c>
      <c r="I10" s="38" t="s">
        <v>21</v>
      </c>
      <c r="J10" s="38" t="s">
        <v>21</v>
      </c>
      <c r="K10" s="38" t="s">
        <v>22</v>
      </c>
      <c r="L10" s="38" t="s">
        <v>23</v>
      </c>
      <c r="M10" s="39" t="s">
        <v>24</v>
      </c>
      <c r="N10" s="155" t="s">
        <v>25</v>
      </c>
    </row>
    <row r="11" spans="1:16" ht="18" customHeight="1" thickBot="1" x14ac:dyDescent="0.2">
      <c r="A11" s="156"/>
      <c r="B11" s="42"/>
      <c r="C11" s="43"/>
      <c r="D11" s="43"/>
      <c r="E11" s="43"/>
      <c r="F11" s="43"/>
      <c r="G11" s="79"/>
      <c r="H11" s="44"/>
      <c r="I11" s="44" t="s">
        <v>26</v>
      </c>
      <c r="J11" s="44" t="s">
        <v>26</v>
      </c>
      <c r="K11" s="44" t="s">
        <v>27</v>
      </c>
      <c r="L11" s="43" t="s">
        <v>28</v>
      </c>
      <c r="M11" s="45"/>
      <c r="N11" s="155"/>
    </row>
    <row r="12" spans="1:16" ht="18" customHeight="1" thickBot="1" x14ac:dyDescent="0.2">
      <c r="A12" s="157"/>
      <c r="B12" s="46"/>
      <c r="C12" s="46">
        <f>Protokoll!C12</f>
        <v>0</v>
      </c>
      <c r="D12" s="46"/>
      <c r="E12" s="46">
        <f>Protokoll!E12</f>
        <v>0</v>
      </c>
      <c r="F12" s="103"/>
      <c r="G12" s="109">
        <f>Protokoll!H12</f>
        <v>1371.44</v>
      </c>
      <c r="H12" s="106">
        <v>1</v>
      </c>
      <c r="I12" s="56">
        <f>(Protokoll!J12-Protokoll!J$5)</f>
        <v>1.8287037037037046E-2</v>
      </c>
      <c r="J12" s="56">
        <f>I12*F$13</f>
        <v>1.5873148148148157E-2</v>
      </c>
      <c r="K12" s="130">
        <f>(J12-MIN(J$12,J$15,J$18,J$21,J24,J27,J30,J33,J36,J39))</f>
        <v>1.8384722222222222E-3</v>
      </c>
      <c r="L12" s="59">
        <v>3</v>
      </c>
      <c r="M12" s="124"/>
      <c r="N12" s="190">
        <v>2</v>
      </c>
      <c r="O12" s="49"/>
      <c r="P12" s="49"/>
    </row>
    <row r="13" spans="1:16" ht="18" customHeight="1" thickBot="1" x14ac:dyDescent="0.2">
      <c r="A13" s="158">
        <v>1</v>
      </c>
      <c r="B13" s="50" t="str">
        <f>Protokoll!B13</f>
        <v>Staffan Kerker</v>
      </c>
      <c r="C13" s="50" t="str">
        <f>Protokoll!C13</f>
        <v>Rickard Magnusson</v>
      </c>
      <c r="D13" s="50"/>
      <c r="E13" s="50" t="str">
        <f>Protokoll!E13</f>
        <v>707</v>
      </c>
      <c r="F13" s="104">
        <f>Protokoll!F13</f>
        <v>0.86799999999999999</v>
      </c>
      <c r="G13" s="110">
        <f>Protokoll!H13</f>
        <v>1531.152</v>
      </c>
      <c r="H13" s="107">
        <v>2</v>
      </c>
      <c r="I13" s="58">
        <f>(Protokoll!J13-Protokoll!J$6)</f>
        <v>2.0416666666666639E-2</v>
      </c>
      <c r="J13" s="128">
        <f>I13*F$13</f>
        <v>1.7721666666666643E-2</v>
      </c>
      <c r="K13" s="131">
        <f>(J13-MIN(J$13,J$16,J$19,J$22,J25,J28,J31,J34,J37,J40))</f>
        <v>5.2240740740736036E-4</v>
      </c>
      <c r="L13" s="129">
        <v>2</v>
      </c>
      <c r="M13" s="125">
        <f>SUM(L12:L14)</f>
        <v>7</v>
      </c>
      <c r="N13" s="187"/>
      <c r="O13" s="49"/>
      <c r="P13" s="49"/>
    </row>
    <row r="14" spans="1:16" ht="18" customHeight="1" thickBot="1" x14ac:dyDescent="0.2">
      <c r="A14" s="159"/>
      <c r="B14" s="53"/>
      <c r="C14" s="53"/>
      <c r="D14" s="53"/>
      <c r="E14" s="53">
        <f>Protokoll!E14</f>
        <v>0</v>
      </c>
      <c r="F14" s="105"/>
      <c r="G14" s="111">
        <f>Protokoll!H14</f>
        <v>1110.172</v>
      </c>
      <c r="H14" s="133">
        <v>3</v>
      </c>
      <c r="I14" s="134">
        <f>(Protokoll!J14-Protokoll!J$7)</f>
        <v>1.4803240740740686E-2</v>
      </c>
      <c r="J14" s="134">
        <f>I14*F$13</f>
        <v>1.2849212962962915E-2</v>
      </c>
      <c r="K14" s="132">
        <f>(J14-MIN(J$14,J$17,,J20,J$23,J26,J$29,J32,J35,J38,J41))</f>
        <v>1.2849212962962915E-2</v>
      </c>
      <c r="L14" s="135">
        <v>2</v>
      </c>
      <c r="M14" s="136"/>
      <c r="N14" s="191"/>
      <c r="O14" s="49"/>
      <c r="P14" s="49"/>
    </row>
    <row r="15" spans="1:16" ht="18" customHeight="1" thickBot="1" x14ac:dyDescent="0.2">
      <c r="A15" s="157"/>
      <c r="B15" s="46"/>
      <c r="C15" s="46"/>
      <c r="D15" s="46">
        <f>Protokoll!D15</f>
        <v>0</v>
      </c>
      <c r="E15" s="46">
        <f>Protokoll!E15</f>
        <v>0</v>
      </c>
      <c r="F15" s="103"/>
      <c r="G15" s="109">
        <f>Protokoll!H15</f>
        <v>1312.4159999999999</v>
      </c>
      <c r="H15" s="138">
        <v>1</v>
      </c>
      <c r="I15" s="139">
        <f>(Protokoll!J15-Protokoll!J$5)</f>
        <v>1.749999999999996E-2</v>
      </c>
      <c r="J15" s="140">
        <f>I15*F$16</f>
        <v>1.5189999999999966E-2</v>
      </c>
      <c r="K15" s="141">
        <f>(J15-MIN(J$12,J$15,J$18,J$21,J24,J27,J30,J33,J36,J39))</f>
        <v>1.1553240740740309E-3</v>
      </c>
      <c r="L15" s="142">
        <v>2</v>
      </c>
      <c r="M15" s="143"/>
      <c r="N15" s="190">
        <v>3</v>
      </c>
      <c r="O15" s="49"/>
      <c r="P15" s="49"/>
    </row>
    <row r="16" spans="1:16" ht="18" customHeight="1" thickBot="1" x14ac:dyDescent="0.2">
      <c r="A16" s="158">
        <v>2</v>
      </c>
      <c r="B16" s="50" t="str">
        <f>Protokoll!B16</f>
        <v>Urban Thim</v>
      </c>
      <c r="C16" s="50" t="str">
        <f>Protokoll!C16</f>
        <v>Olivia Thim</v>
      </c>
      <c r="D16" s="50">
        <f>Protokoll!D16</f>
        <v>0</v>
      </c>
      <c r="E16" s="50" t="str">
        <f>Protokoll!E16</f>
        <v>707</v>
      </c>
      <c r="F16" s="104">
        <f>Protokoll!F16</f>
        <v>0.86799999999999999</v>
      </c>
      <c r="G16" s="110">
        <f>Protokoll!H16</f>
        <v>1534.624</v>
      </c>
      <c r="H16" s="144">
        <v>2</v>
      </c>
      <c r="I16" s="58">
        <f>(Protokoll!J16-Protokoll!J$6)</f>
        <v>2.0462962962962905E-2</v>
      </c>
      <c r="J16" s="128">
        <f>I16*F$16</f>
        <v>1.7761851851851803E-2</v>
      </c>
      <c r="K16" s="131">
        <f>(J16-MIN(J$13,J$16,J$19,J$22,J25,J28,J31,J34,J37,J40))</f>
        <v>5.6259259259252084E-4</v>
      </c>
      <c r="L16" s="129">
        <v>3</v>
      </c>
      <c r="M16" s="125">
        <f>SUM(L15:L17)</f>
        <v>8</v>
      </c>
      <c r="N16" s="187"/>
      <c r="O16" s="49"/>
      <c r="P16" s="49"/>
    </row>
    <row r="17" spans="1:16" ht="18" customHeight="1" thickBot="1" x14ac:dyDescent="0.2">
      <c r="A17" s="159"/>
      <c r="B17" s="53"/>
      <c r="C17" s="53"/>
      <c r="D17" s="53"/>
      <c r="E17" s="53">
        <f>Protokoll!E17</f>
        <v>0</v>
      </c>
      <c r="F17" s="105"/>
      <c r="G17" s="111">
        <f>Protokoll!H17</f>
        <v>1139.684</v>
      </c>
      <c r="H17" s="145">
        <v>3</v>
      </c>
      <c r="I17" s="90">
        <f>(Protokoll!J17-Protokoll!J$7)</f>
        <v>1.5196759259259229E-2</v>
      </c>
      <c r="J17" s="146">
        <f>I17*F$16</f>
        <v>1.3190787037037011E-2</v>
      </c>
      <c r="K17" s="147">
        <f>(J17-MIN(J$14,J$17,J$20,J$23,J26,J29,J32,J35,J38,J41))</f>
        <v>8.9412037037035069E-4</v>
      </c>
      <c r="L17" s="91">
        <v>3</v>
      </c>
      <c r="M17" s="148"/>
      <c r="N17" s="188"/>
      <c r="O17" s="49"/>
      <c r="P17" s="49"/>
    </row>
    <row r="18" spans="1:16" ht="18" customHeight="1" thickBot="1" x14ac:dyDescent="0.2">
      <c r="A18" s="157"/>
      <c r="B18" s="46">
        <f>Protokoll!B18</f>
        <v>0</v>
      </c>
      <c r="C18" s="46">
        <f>Protokoll!C18</f>
        <v>0</v>
      </c>
      <c r="D18" s="46">
        <f>Protokoll!D18</f>
        <v>0</v>
      </c>
      <c r="E18" s="46">
        <f>Protokoll!E18</f>
        <v>0</v>
      </c>
      <c r="F18" s="103"/>
      <c r="G18" s="109">
        <f>Protokoll!H18</f>
        <v>1212.596</v>
      </c>
      <c r="H18" s="137">
        <v>1</v>
      </c>
      <c r="I18" s="93">
        <f>(Protokoll!J18-Protokoll!J$5)</f>
        <v>1.6168981481481493E-2</v>
      </c>
      <c r="J18" s="93">
        <f>I18*F$19</f>
        <v>1.4034675925925935E-2</v>
      </c>
      <c r="K18" s="141">
        <f>(J18-MIN(J$12,J$15,J$18,J$21,J24,J27,J30,J33,J36,J39))</f>
        <v>0</v>
      </c>
      <c r="L18" s="92">
        <v>1</v>
      </c>
      <c r="M18" s="136"/>
      <c r="N18" s="192">
        <v>1</v>
      </c>
      <c r="O18" s="49"/>
      <c r="P18" s="49"/>
    </row>
    <row r="19" spans="1:16" ht="18" customHeight="1" thickBot="1" x14ac:dyDescent="0.2">
      <c r="A19" s="158">
        <v>3</v>
      </c>
      <c r="B19" s="50" t="str">
        <f>Protokoll!B19</f>
        <v>Torbjörn Herbertsson</v>
      </c>
      <c r="C19" s="50" t="str">
        <f>Protokoll!C19</f>
        <v>Håklan Stödberg</v>
      </c>
      <c r="D19" s="50">
        <f>Protokoll!D19</f>
        <v>0</v>
      </c>
      <c r="E19" s="50">
        <f>Protokoll!E19</f>
        <v>707</v>
      </c>
      <c r="F19" s="104">
        <f>Protokoll!F19</f>
        <v>0.86799999999999999</v>
      </c>
      <c r="G19" s="110">
        <f>Protokoll!H19</f>
        <v>1486.0160000000001</v>
      </c>
      <c r="H19" s="107">
        <v>2</v>
      </c>
      <c r="I19" s="58">
        <f>(Protokoll!J19-Protokoll!J$6)</f>
        <v>1.9814814814814841E-2</v>
      </c>
      <c r="J19" s="58">
        <f>I19*F$19</f>
        <v>1.7199259259259282E-2</v>
      </c>
      <c r="K19" s="131">
        <f>(J19-MIN(J$13,J$16,J$19,J$22,J25,J28,J31,J34,J37,J40))</f>
        <v>0</v>
      </c>
      <c r="L19" s="59">
        <v>1</v>
      </c>
      <c r="M19" s="125">
        <f>SUM(L18:L20)</f>
        <v>3</v>
      </c>
      <c r="N19" s="193"/>
      <c r="O19" s="49"/>
      <c r="P19" s="49"/>
    </row>
    <row r="20" spans="1:16" ht="18" customHeight="1" thickBot="1" x14ac:dyDescent="0.2">
      <c r="A20" s="159"/>
      <c r="B20" s="53"/>
      <c r="C20" s="53"/>
      <c r="D20" s="53"/>
      <c r="E20" s="53">
        <f>Protokoll!E20</f>
        <v>0</v>
      </c>
      <c r="F20" s="105"/>
      <c r="G20" s="111">
        <f>Protokoll!H20</f>
        <v>1062.432</v>
      </c>
      <c r="H20" s="108">
        <v>3</v>
      </c>
      <c r="I20" s="58">
        <f>(Protokoll!J20-Protokoll!J$7)</f>
        <v>1.4166666666666661E-2</v>
      </c>
      <c r="J20" s="58">
        <f>I20*F$19</f>
        <v>1.2296666666666661E-2</v>
      </c>
      <c r="K20" s="147">
        <f>(J20-MIN(J$14,J$17,J$20,J$23,J26,J29,J32,J35,J38,J41))</f>
        <v>0</v>
      </c>
      <c r="L20" s="91">
        <v>1</v>
      </c>
      <c r="M20" s="126"/>
      <c r="N20" s="194"/>
      <c r="O20" s="49"/>
      <c r="P20" s="49"/>
    </row>
    <row r="21" spans="1:16" ht="18" customHeight="1" thickBot="1" x14ac:dyDescent="0.2">
      <c r="A21" s="157"/>
      <c r="B21" s="46">
        <f>Protokoll!B21</f>
        <v>0</v>
      </c>
      <c r="C21" s="46">
        <f>Protokoll!C21</f>
        <v>0</v>
      </c>
      <c r="D21" s="46">
        <f>Protokoll!D21</f>
        <v>0</v>
      </c>
      <c r="E21" s="46">
        <f>Protokoll!E21</f>
        <v>0</v>
      </c>
      <c r="F21" s="103"/>
      <c r="G21" s="109">
        <f>Protokoll!H21</f>
        <v>1473.96</v>
      </c>
      <c r="H21" s="106">
        <v>1</v>
      </c>
      <c r="I21" s="56">
        <f>(Protokoll!J21-Protokoll!J$5)</f>
        <v>2.0023148148148096E-2</v>
      </c>
      <c r="J21" s="56">
        <f>I21*F$22</f>
        <v>1.7059722222222178E-2</v>
      </c>
      <c r="K21" s="141">
        <f>(J21-MIN(J$12,J$15,J$18,J$21,J24,J27,J30,J33,J36,J39))</f>
        <v>3.0250462962962427E-3</v>
      </c>
      <c r="L21" s="92">
        <v>4</v>
      </c>
      <c r="M21" s="127"/>
      <c r="N21" s="190">
        <v>5</v>
      </c>
      <c r="O21" s="49"/>
      <c r="P21" s="49"/>
    </row>
    <row r="22" spans="1:16" ht="18" customHeight="1" thickBot="1" x14ac:dyDescent="0.2">
      <c r="A22" s="158">
        <v>4</v>
      </c>
      <c r="B22" s="50" t="str">
        <f>Protokoll!B22</f>
        <v>Lars Berglund</v>
      </c>
      <c r="C22" s="50" t="str">
        <f>Protokoll!C22</f>
        <v>Claes Johansson</v>
      </c>
      <c r="D22" s="50">
        <f>Protokoll!D22</f>
        <v>0</v>
      </c>
      <c r="E22" s="50" t="str">
        <f>Protokoll!E22</f>
        <v>Maxi Magic</v>
      </c>
      <c r="F22" s="104">
        <f>Protokoll!F22</f>
        <v>0.85199999999999998</v>
      </c>
      <c r="G22" s="110">
        <f>Protokoll!H22</f>
        <v>1589.8319999999999</v>
      </c>
      <c r="H22" s="107">
        <v>2</v>
      </c>
      <c r="I22" s="58">
        <f>(Protokoll!J22-Protokoll!J$6)</f>
        <v>2.1597222222222157E-2</v>
      </c>
      <c r="J22" s="58">
        <f>I22*F$22</f>
        <v>1.8400833333333276E-2</v>
      </c>
      <c r="K22" s="131">
        <f>(J22-MIN(J$13,J$16,J$19,J$22,J25,J28,J31,J34,J37,J40))</f>
        <v>1.2015740740739939E-3</v>
      </c>
      <c r="L22" s="59">
        <v>5</v>
      </c>
      <c r="M22" s="125">
        <f>SUM(L21:L23)</f>
        <v>14</v>
      </c>
      <c r="N22" s="187"/>
      <c r="O22" s="49"/>
      <c r="P22" s="49"/>
    </row>
    <row r="23" spans="1:16" ht="18" customHeight="1" thickBot="1" x14ac:dyDescent="0.2">
      <c r="A23" s="159"/>
      <c r="B23" s="53"/>
      <c r="C23" s="53"/>
      <c r="D23" s="53"/>
      <c r="E23" s="53">
        <f>Protokoll!E23</f>
        <v>0</v>
      </c>
      <c r="F23" s="105"/>
      <c r="G23" s="111">
        <f>Protokoll!H23</f>
        <v>1182.576</v>
      </c>
      <c r="H23" s="108">
        <v>3</v>
      </c>
      <c r="I23" s="58">
        <f>(Protokoll!J23-Protokoll!J$7)</f>
        <v>1.6018518518518543E-2</v>
      </c>
      <c r="J23" s="60">
        <f>I23*F$22</f>
        <v>1.3647777777777799E-2</v>
      </c>
      <c r="K23" s="147">
        <f>(J23-MIN(J$14,J$17,J$20,J$23,J26,J29,J32,J35,J38,J41))</f>
        <v>1.351111111111138E-3</v>
      </c>
      <c r="L23" s="91">
        <v>5</v>
      </c>
      <c r="M23" s="126"/>
      <c r="N23" s="188"/>
      <c r="O23" s="49"/>
      <c r="P23" s="49"/>
    </row>
    <row r="24" spans="1:16" ht="18" customHeight="1" thickBot="1" x14ac:dyDescent="0.2">
      <c r="A24" s="157"/>
      <c r="B24" s="46">
        <f>Protokoll!B24</f>
        <v>0</v>
      </c>
      <c r="C24" s="46">
        <f>Protokoll!C24</f>
        <v>0</v>
      </c>
      <c r="D24" s="46">
        <f>Protokoll!D24</f>
        <v>0</v>
      </c>
      <c r="E24" s="46">
        <f>Protokoll!E24</f>
        <v>0</v>
      </c>
      <c r="F24" s="103"/>
      <c r="G24" s="109">
        <f>Protokoll!H24</f>
        <v>1492.98</v>
      </c>
      <c r="H24" s="106">
        <v>1</v>
      </c>
      <c r="I24" s="56">
        <f>(Protokoll!J24-Protokoll!J$5)</f>
        <v>2.3194444444444406E-2</v>
      </c>
      <c r="J24" s="56">
        <f>I24*F$25</f>
        <v>1.7279861111111083E-2</v>
      </c>
      <c r="K24" s="141">
        <f>(J24-MIN(J$12,J$15,J$18,J$21,J27,J30,J33,J36,J39))</f>
        <v>3.2451851851851479E-3</v>
      </c>
      <c r="L24" s="92">
        <v>5</v>
      </c>
      <c r="M24" s="127"/>
      <c r="N24" s="190">
        <v>4</v>
      </c>
      <c r="O24" s="49"/>
      <c r="P24" s="49"/>
    </row>
    <row r="25" spans="1:16" ht="18" customHeight="1" thickBot="1" x14ac:dyDescent="0.2">
      <c r="A25" s="158">
        <v>5</v>
      </c>
      <c r="B25" s="50" t="str">
        <f>Protokoll!B25</f>
        <v>Ingmar Olsson</v>
      </c>
      <c r="C25" s="50">
        <f>Protokoll!C25</f>
        <v>0</v>
      </c>
      <c r="D25" s="50">
        <f>Protokoll!D25</f>
        <v>0</v>
      </c>
      <c r="E25" s="50" t="str">
        <f>Protokoll!E25</f>
        <v>Avanti</v>
      </c>
      <c r="F25" s="104">
        <f>Protokoll!F25</f>
        <v>0.745</v>
      </c>
      <c r="G25" s="110">
        <f>Protokoll!H25</f>
        <v>1542.15</v>
      </c>
      <c r="H25" s="107">
        <v>2</v>
      </c>
      <c r="I25" s="58">
        <f>(Protokoll!J25-Protokoll!J$6)</f>
        <v>2.3958333333333304E-2</v>
      </c>
      <c r="J25" s="58">
        <f>I25*F$25</f>
        <v>1.784895833333331E-2</v>
      </c>
      <c r="K25" s="131">
        <f>(J25-MIN(J$13,J$16,J$19,J$22,J28,J31,J34,J37,J40))</f>
        <v>6.4969907407402827E-4</v>
      </c>
      <c r="L25" s="59">
        <v>4</v>
      </c>
      <c r="M25" s="125">
        <f>SUM(L24:L26)</f>
        <v>13</v>
      </c>
      <c r="N25" s="187"/>
      <c r="O25" s="49"/>
      <c r="P25" s="49"/>
    </row>
    <row r="26" spans="1:16" ht="18" customHeight="1" thickBot="1" x14ac:dyDescent="0.2">
      <c r="A26" s="158"/>
      <c r="B26" s="50"/>
      <c r="C26" s="50"/>
      <c r="D26" s="50"/>
      <c r="E26" s="50">
        <f>Protokoll!E26</f>
        <v>0</v>
      </c>
      <c r="F26" s="180"/>
      <c r="G26" s="110">
        <f>Protokoll!H26</f>
        <v>1145.81</v>
      </c>
      <c r="H26" s="133">
        <v>3</v>
      </c>
      <c r="I26" s="134">
        <f>(Protokoll!J26-Protokoll!J$7)</f>
        <v>1.7800925925925859E-2</v>
      </c>
      <c r="J26" s="134">
        <f>I26*F$25</f>
        <v>1.3261689814814764E-2</v>
      </c>
      <c r="K26" s="132">
        <f>(J26-MIN(J$14,J$17,J$20,J$23,J29,J32,J35,J38,J41))</f>
        <v>9.6502314814810378E-4</v>
      </c>
      <c r="L26" s="135">
        <v>4</v>
      </c>
      <c r="M26" s="136"/>
      <c r="N26" s="191"/>
      <c r="O26" s="49"/>
      <c r="P26" s="49"/>
    </row>
    <row r="27" spans="1:16" ht="18" customHeight="1" thickBot="1" x14ac:dyDescent="0.2">
      <c r="A27" s="183"/>
      <c r="B27" s="184"/>
      <c r="C27" s="184"/>
      <c r="D27" s="184"/>
      <c r="E27" s="184"/>
      <c r="F27" s="185"/>
      <c r="G27" s="109">
        <f>Protokoll!H27</f>
        <v>1677.54</v>
      </c>
      <c r="H27" s="138">
        <v>1</v>
      </c>
      <c r="I27" s="139">
        <f>(Protokoll!J27-Protokoll!J$5)</f>
        <v>2.5347222222222188E-2</v>
      </c>
      <c r="J27" s="139">
        <f>I27*F$25</f>
        <v>1.8883680555555529E-2</v>
      </c>
      <c r="K27" s="141">
        <f>(J27-MIN(J$12,J$15,J$18,J$21,J24,J30,J33,J36,J39))</f>
        <v>4.8490046296295938E-3</v>
      </c>
      <c r="L27" s="186">
        <v>6</v>
      </c>
      <c r="M27" s="143"/>
      <c r="N27" s="190">
        <v>6</v>
      </c>
      <c r="O27" s="49"/>
      <c r="P27" s="49"/>
    </row>
    <row r="28" spans="1:16" ht="18" customHeight="1" thickBot="1" x14ac:dyDescent="0.2">
      <c r="A28" s="158">
        <v>6</v>
      </c>
      <c r="B28" s="50" t="str">
        <f>Protokoll!B28</f>
        <v>Magnus Nilsson</v>
      </c>
      <c r="C28" s="50"/>
      <c r="D28" s="50"/>
      <c r="E28" s="50" t="str">
        <f>Protokoll!E28</f>
        <v>Viggen</v>
      </c>
      <c r="F28" s="104">
        <f>Protokoll!F28</f>
        <v>0.76600000000000001</v>
      </c>
      <c r="G28" s="110">
        <f>Protokoll!H28</f>
        <v>1677.54</v>
      </c>
      <c r="H28" s="144">
        <v>2</v>
      </c>
      <c r="I28" s="58">
        <f>(Protokoll!J28-Protokoll!J$6)</f>
        <v>2.5347222222222188E-2</v>
      </c>
      <c r="J28" s="58">
        <f>I28*F$25</f>
        <v>1.8883680555555529E-2</v>
      </c>
      <c r="K28" s="131">
        <f>(J28-MIN(J$13,J$16,J$19,J$22,J25,J31,J34,J37,J40))</f>
        <v>1.6844212962962464E-3</v>
      </c>
      <c r="L28" s="59">
        <v>6</v>
      </c>
      <c r="M28" s="125">
        <f>SUM(L27:L29)</f>
        <v>18</v>
      </c>
      <c r="N28" s="187"/>
      <c r="O28" s="49"/>
      <c r="P28" s="49"/>
    </row>
    <row r="29" spans="1:16" ht="18" customHeight="1" thickBot="1" x14ac:dyDescent="0.2">
      <c r="A29" s="161"/>
      <c r="B29" s="162"/>
      <c r="C29" s="162"/>
      <c r="D29" s="162"/>
      <c r="E29" s="162"/>
      <c r="F29" s="163"/>
      <c r="G29" s="111">
        <f>Protokoll!H29</f>
        <v>1294.54</v>
      </c>
      <c r="H29" s="145">
        <v>3</v>
      </c>
      <c r="I29" s="90">
        <f>(Protokoll!J29-Protokoll!J$7)</f>
        <v>1.9560185185185208E-2</v>
      </c>
      <c r="J29" s="90">
        <f>I29*F$25</f>
        <v>1.457233796296298E-2</v>
      </c>
      <c r="K29" s="147">
        <f>(J29-MIN(J$14,J$17,J$20,J$23,J26,J32,J35,J38,J41))</f>
        <v>2.275671296296319E-3</v>
      </c>
      <c r="L29" s="91">
        <v>6</v>
      </c>
      <c r="M29" s="148"/>
      <c r="N29" s="188"/>
      <c r="O29" s="49"/>
      <c r="P29" s="49"/>
    </row>
    <row r="30" spans="1:16" ht="18" customHeight="1" thickBot="1" x14ac:dyDescent="0.2">
      <c r="A30" s="158"/>
      <c r="B30" s="50"/>
      <c r="C30" s="50"/>
      <c r="D30" s="50"/>
      <c r="E30" s="50"/>
      <c r="F30" s="51"/>
      <c r="G30" s="50"/>
      <c r="H30" s="181">
        <v>1</v>
      </c>
      <c r="I30" s="96"/>
      <c r="J30" s="97"/>
      <c r="K30" s="182">
        <f>(J30-MIN(J$12,J$15,J$18,J$21,J24,J27,J33,J36,J39))</f>
        <v>-1.4034675925925935E-2</v>
      </c>
      <c r="L30" s="92"/>
      <c r="M30" s="136"/>
      <c r="N30" s="189"/>
      <c r="O30" s="49"/>
      <c r="P30" s="49"/>
    </row>
    <row r="31" spans="1:16" ht="18" customHeight="1" thickBot="1" x14ac:dyDescent="0.2">
      <c r="A31" s="158">
        <v>7</v>
      </c>
      <c r="B31" s="50"/>
      <c r="C31" s="50"/>
      <c r="D31" s="50"/>
      <c r="E31" s="50"/>
      <c r="F31" s="51"/>
      <c r="G31" s="50"/>
      <c r="H31" s="52">
        <v>2</v>
      </c>
      <c r="I31" s="93"/>
      <c r="J31" s="58"/>
      <c r="K31" s="131">
        <f>(J31-MIN(J$13,J$16,J$19,J$22,J25,J28,J34,J37,J40))</f>
        <v>-1.7199259259259282E-2</v>
      </c>
      <c r="L31" s="59"/>
      <c r="M31" s="125"/>
      <c r="N31" s="187"/>
      <c r="O31" s="49"/>
      <c r="P31" s="49"/>
    </row>
    <row r="32" spans="1:16" ht="18" customHeight="1" thickBot="1" x14ac:dyDescent="0.2">
      <c r="A32" s="159"/>
      <c r="B32" s="53"/>
      <c r="C32" s="50"/>
      <c r="D32" s="53"/>
      <c r="E32" s="53"/>
      <c r="F32" s="54"/>
      <c r="G32" s="53"/>
      <c r="H32" s="55">
        <v>3</v>
      </c>
      <c r="I32" s="58"/>
      <c r="J32" s="60"/>
      <c r="K32" s="147">
        <f>(J32-MIN(J$14,J$17,J$20,J$23,J26,J29,J35,J38,J41))</f>
        <v>-1.2296666666666661E-2</v>
      </c>
      <c r="L32" s="59"/>
      <c r="M32" s="126"/>
      <c r="N32" s="188"/>
      <c r="O32" s="49"/>
      <c r="P32" s="49"/>
    </row>
    <row r="33" spans="1:16" ht="18" customHeight="1" thickBot="1" x14ac:dyDescent="0.2">
      <c r="A33" s="160"/>
      <c r="B33" s="101"/>
      <c r="C33" s="100"/>
      <c r="D33" s="46"/>
      <c r="E33" s="46"/>
      <c r="F33" s="47"/>
      <c r="G33" s="46"/>
      <c r="H33" s="48">
        <v>1</v>
      </c>
      <c r="I33" s="56"/>
      <c r="J33" s="56"/>
      <c r="K33" s="141">
        <f>(J33-MIN(J$12,J$15,J$18,J$21,J24,J27,J30,J36,J39))</f>
        <v>-1.4034675925925935E-2</v>
      </c>
      <c r="L33" s="57"/>
      <c r="M33" s="127"/>
      <c r="N33" s="190"/>
      <c r="O33" s="49"/>
      <c r="P33" s="49"/>
    </row>
    <row r="34" spans="1:16" ht="18" customHeight="1" thickBot="1" x14ac:dyDescent="0.2">
      <c r="A34" s="158">
        <v>8</v>
      </c>
      <c r="B34"/>
      <c r="C34" s="94"/>
      <c r="D34" s="50"/>
      <c r="E34" s="50"/>
      <c r="F34" s="51"/>
      <c r="G34" s="50"/>
      <c r="H34" s="52">
        <v>2</v>
      </c>
      <c r="I34" s="58"/>
      <c r="J34" s="58"/>
      <c r="K34" s="131">
        <f>(J34-MIN(J$13,J$16,J$19,J$22,J25,J28,J31,J37,J40))</f>
        <v>-1.7199259259259282E-2</v>
      </c>
      <c r="L34" s="59"/>
      <c r="M34" s="125"/>
      <c r="N34" s="187"/>
      <c r="O34" s="49"/>
      <c r="P34" s="49"/>
    </row>
    <row r="35" spans="1:16" ht="18" customHeight="1" thickBot="1" x14ac:dyDescent="0.2">
      <c r="A35" s="159"/>
      <c r="B35" s="53"/>
      <c r="C35" s="53"/>
      <c r="D35" s="53"/>
      <c r="E35" s="53"/>
      <c r="F35" s="54"/>
      <c r="G35" s="53"/>
      <c r="H35" s="55">
        <v>3</v>
      </c>
      <c r="I35" s="61"/>
      <c r="J35" s="60"/>
      <c r="K35" s="147">
        <f>(J35-MIN(J$14,J$17,J$20,J$23,J26,J29,J32,J38,J41))</f>
        <v>-1.2296666666666661E-2</v>
      </c>
      <c r="L35" s="91"/>
      <c r="M35" s="126"/>
      <c r="N35" s="187"/>
      <c r="O35" s="49"/>
      <c r="P35" s="49"/>
    </row>
    <row r="36" spans="1:16" ht="18" customHeight="1" thickBot="1" x14ac:dyDescent="0.2">
      <c r="A36" s="157"/>
      <c r="B36"/>
      <c r="C36" s="95"/>
      <c r="D36" s="46"/>
      <c r="E36" s="46"/>
      <c r="F36" s="47"/>
      <c r="G36" s="46"/>
      <c r="H36" s="48">
        <v>1</v>
      </c>
      <c r="I36" s="56"/>
      <c r="J36" s="56"/>
      <c r="K36" s="141">
        <f>(J36-MIN(J$12,J$15,J$18,J$21,J24,J27,J30,J33,J39))</f>
        <v>-1.4034675925925935E-2</v>
      </c>
      <c r="L36" s="57"/>
      <c r="M36" s="127"/>
      <c r="N36" s="187"/>
    </row>
    <row r="37" spans="1:16" ht="18" customHeight="1" thickBot="1" x14ac:dyDescent="0.2">
      <c r="A37" s="158">
        <v>9</v>
      </c>
      <c r="B37"/>
      <c r="C37" s="94"/>
      <c r="D37" s="50"/>
      <c r="E37" s="50"/>
      <c r="F37" s="51"/>
      <c r="G37" s="50"/>
      <c r="H37" s="52">
        <v>2</v>
      </c>
      <c r="I37" s="58"/>
      <c r="J37" s="58"/>
      <c r="K37" s="131">
        <f>(J37-MIN(J$13,J$16,J$19,J$22,J25,J28,J31,J34,J40))</f>
        <v>-1.7199259259259282E-2</v>
      </c>
      <c r="L37" s="59"/>
      <c r="M37" s="125"/>
      <c r="N37" s="187"/>
    </row>
    <row r="38" spans="1:16" ht="18" customHeight="1" thickBot="1" x14ac:dyDescent="0.2">
      <c r="A38" s="159"/>
      <c r="B38" s="53"/>
      <c r="C38" s="53"/>
      <c r="D38" s="53"/>
      <c r="E38" s="53"/>
      <c r="F38" s="54"/>
      <c r="G38" s="53"/>
      <c r="H38" s="55">
        <v>3</v>
      </c>
      <c r="I38" s="61"/>
      <c r="J38" s="60"/>
      <c r="K38" s="147">
        <f>(J38-MIN(J$14,J$17,J$20,J26,J29,J$23,J32,J35,J41))</f>
        <v>-1.2296666666666661E-2</v>
      </c>
      <c r="L38" s="91"/>
      <c r="M38" s="126"/>
      <c r="N38" s="187"/>
    </row>
    <row r="39" spans="1:16" ht="18" customHeight="1" thickBot="1" x14ac:dyDescent="0.2">
      <c r="A39" s="157"/>
      <c r="B39"/>
      <c r="C39" s="95"/>
      <c r="D39" s="46"/>
      <c r="E39" s="46"/>
      <c r="F39" s="47"/>
      <c r="G39" s="46"/>
      <c r="H39" s="48">
        <v>1</v>
      </c>
      <c r="I39" s="56"/>
      <c r="J39" s="56"/>
      <c r="K39" s="141">
        <f>(J39-MIN(J$12,J$15,J$18,J$21,J24,J27,J30,J33,J36))</f>
        <v>-1.4034675925925935E-2</v>
      </c>
      <c r="L39" s="57"/>
      <c r="M39" s="127"/>
      <c r="N39" s="187"/>
    </row>
    <row r="40" spans="1:16" ht="18" customHeight="1" thickBot="1" x14ac:dyDescent="0.2">
      <c r="A40" s="158">
        <v>10</v>
      </c>
      <c r="B40"/>
      <c r="C40" s="94"/>
      <c r="D40" s="50"/>
      <c r="E40" s="50"/>
      <c r="F40" s="51"/>
      <c r="G40" s="50"/>
      <c r="H40" s="52">
        <v>2</v>
      </c>
      <c r="I40" s="58"/>
      <c r="J40" s="58"/>
      <c r="K40" s="131">
        <f>(J40-MIN(J$13,J$16,J$19,J$22,J25,J28,J31,J34,J37))</f>
        <v>-1.7199259259259282E-2</v>
      </c>
      <c r="L40" s="59"/>
      <c r="M40" s="125"/>
      <c r="N40" s="187"/>
    </row>
    <row r="41" spans="1:16" ht="18" customHeight="1" thickBot="1" x14ac:dyDescent="0.2">
      <c r="A41" s="161"/>
      <c r="B41" s="162"/>
      <c r="C41" s="162"/>
      <c r="D41" s="162"/>
      <c r="E41" s="162"/>
      <c r="F41" s="163"/>
      <c r="G41" s="162"/>
      <c r="H41" s="164">
        <v>3</v>
      </c>
      <c r="I41" s="90"/>
      <c r="J41" s="146"/>
      <c r="K41" s="147">
        <f>(J41-MIN(J$14,J$17,J$20,J$23,J26,J29,J32,J35,J38))</f>
        <v>-1.2296666666666661E-2</v>
      </c>
      <c r="L41" s="91"/>
      <c r="M41" s="148"/>
      <c r="N41" s="188"/>
    </row>
  </sheetData>
  <sheetProtection selectLockedCells="1" selectUnlockedCells="1"/>
  <mergeCells count="10">
    <mergeCell ref="N36:N38"/>
    <mergeCell ref="N39:N41"/>
    <mergeCell ref="N30:N32"/>
    <mergeCell ref="N33:N35"/>
    <mergeCell ref="N12:N14"/>
    <mergeCell ref="N15:N17"/>
    <mergeCell ref="N18:N20"/>
    <mergeCell ref="N21:N23"/>
    <mergeCell ref="N24:N26"/>
    <mergeCell ref="N27:N29"/>
  </mergeCells>
  <printOptions horizontalCentered="1"/>
  <pageMargins left="0" right="0" top="0.39374999999999999" bottom="0.39374999999999999" header="0.51180555555555551" footer="0.51180555555555551"/>
  <pageSetup paperSize="9" firstPageNumber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1"/>
  <sheetViews>
    <sheetView zoomScaleNormal="100" workbookViewId="0">
      <selection activeCell="E17" sqref="E17"/>
    </sheetView>
  </sheetViews>
  <sheetFormatPr baseColWidth="10" defaultColWidth="9.25" defaultRowHeight="13" x14ac:dyDescent="0.15"/>
  <cols>
    <col min="1" max="1" width="4.5" style="1" customWidth="1"/>
    <col min="2" max="2" width="29" style="1" customWidth="1"/>
    <col min="3" max="3" width="25.5" style="1" customWidth="1"/>
    <col min="4" max="4" width="19" style="1" customWidth="1"/>
    <col min="5" max="5" width="20.5" style="1" customWidth="1"/>
    <col min="6" max="6" width="16.75" style="62" customWidth="1"/>
    <col min="7" max="7" width="20" style="62" customWidth="1"/>
    <col min="8" max="8" width="14.25" style="1" customWidth="1"/>
    <col min="9" max="9" width="10.25" style="1" customWidth="1"/>
    <col min="10" max="10" width="21.25" style="1" customWidth="1"/>
    <col min="11" max="11" width="15.75" style="1" customWidth="1"/>
    <col min="12" max="15" width="12.75" style="1" customWidth="1"/>
    <col min="16" max="16384" width="9.25" style="1"/>
  </cols>
  <sheetData>
    <row r="1" spans="1:14" ht="25" customHeight="1" x14ac:dyDescent="0.25">
      <c r="D1" s="3" t="s">
        <v>35</v>
      </c>
    </row>
    <row r="2" spans="1:14" ht="20" customHeight="1" x14ac:dyDescent="0.25">
      <c r="A2" s="2"/>
      <c r="D2" s="5" t="s">
        <v>29</v>
      </c>
      <c r="I2" s="3"/>
      <c r="J2" s="4"/>
      <c r="K2" s="4"/>
    </row>
    <row r="3" spans="1:14" ht="18" customHeight="1" x14ac:dyDescent="0.2">
      <c r="A3" s="2"/>
    </row>
    <row r="4" spans="1:14" ht="18" customHeight="1" thickBot="1" x14ac:dyDescent="0.25">
      <c r="A4" s="2"/>
      <c r="M4" s="12"/>
      <c r="N4" s="12"/>
    </row>
    <row r="5" spans="1:14" ht="18" customHeight="1" x14ac:dyDescent="0.15">
      <c r="A5" s="6" t="s">
        <v>1</v>
      </c>
      <c r="B5" s="7"/>
      <c r="C5" s="63" t="s">
        <v>32</v>
      </c>
      <c r="D5" s="9"/>
      <c r="F5" s="168" t="s">
        <v>2</v>
      </c>
      <c r="G5" s="169"/>
      <c r="H5" s="170"/>
      <c r="I5" s="171"/>
      <c r="J5" s="172">
        <v>0.74652777777777779</v>
      </c>
      <c r="M5" s="12"/>
      <c r="N5" s="12"/>
    </row>
    <row r="6" spans="1:14" ht="18" customHeight="1" x14ac:dyDescent="0.15">
      <c r="A6" s="13"/>
      <c r="B6" s="14"/>
      <c r="C6" s="64"/>
      <c r="D6" s="16"/>
      <c r="F6" s="173" t="s">
        <v>3</v>
      </c>
      <c r="G6" s="165"/>
      <c r="H6" s="166"/>
      <c r="I6" s="167"/>
      <c r="J6" s="174">
        <v>0.77777777777777779</v>
      </c>
      <c r="L6" s="30"/>
      <c r="M6" s="12"/>
      <c r="N6" s="12"/>
    </row>
    <row r="7" spans="1:14" ht="18" customHeight="1" thickBot="1" x14ac:dyDescent="0.2">
      <c r="A7" s="22" t="s">
        <v>4</v>
      </c>
      <c r="B7" s="23"/>
      <c r="C7" s="65">
        <v>46189</v>
      </c>
      <c r="D7" s="66"/>
      <c r="F7" s="175" t="s">
        <v>5</v>
      </c>
      <c r="G7" s="176"/>
      <c r="H7" s="177"/>
      <c r="I7" s="178"/>
      <c r="J7" s="179">
        <v>0.80902777777777779</v>
      </c>
      <c r="K7" s="4"/>
      <c r="L7" s="31"/>
      <c r="M7" s="4"/>
      <c r="N7" s="4"/>
    </row>
    <row r="8" spans="1:14" ht="18" customHeight="1" thickBot="1" x14ac:dyDescent="0.2">
      <c r="E8" s="17"/>
      <c r="J8" s="31"/>
    </row>
    <row r="9" spans="1:14" ht="18" customHeight="1" x14ac:dyDescent="0.15">
      <c r="A9" s="67" t="s">
        <v>6</v>
      </c>
      <c r="B9" s="33" t="s">
        <v>7</v>
      </c>
      <c r="C9" s="34" t="s">
        <v>8</v>
      </c>
      <c r="D9" s="34" t="s">
        <v>9</v>
      </c>
      <c r="E9" s="34" t="s">
        <v>10</v>
      </c>
      <c r="F9" s="68" t="s">
        <v>33</v>
      </c>
      <c r="G9" s="68" t="s">
        <v>13</v>
      </c>
      <c r="H9" s="34" t="s">
        <v>11</v>
      </c>
      <c r="I9" s="34" t="s">
        <v>12</v>
      </c>
      <c r="J9" s="35" t="s">
        <v>30</v>
      </c>
    </row>
    <row r="10" spans="1:14" ht="18" customHeight="1" x14ac:dyDescent="0.15">
      <c r="A10" s="36"/>
      <c r="B10" s="37"/>
      <c r="C10" s="38"/>
      <c r="D10" s="38"/>
      <c r="E10" s="38"/>
      <c r="F10" s="69"/>
      <c r="G10" s="69" t="s">
        <v>34</v>
      </c>
      <c r="H10" s="38" t="s">
        <v>19</v>
      </c>
      <c r="I10" s="38" t="s">
        <v>20</v>
      </c>
      <c r="J10" s="40" t="s">
        <v>31</v>
      </c>
    </row>
    <row r="11" spans="1:14" ht="18" customHeight="1" thickBot="1" x14ac:dyDescent="0.2">
      <c r="A11" s="41"/>
      <c r="B11" s="42"/>
      <c r="C11" s="43"/>
      <c r="D11" s="43"/>
      <c r="E11" s="43"/>
      <c r="F11" s="70"/>
      <c r="G11" s="70"/>
      <c r="H11" s="79"/>
      <c r="I11" s="44"/>
      <c r="J11" s="71" t="s">
        <v>26</v>
      </c>
    </row>
    <row r="12" spans="1:14" ht="18" customHeight="1" x14ac:dyDescent="0.15">
      <c r="A12" s="32"/>
      <c r="C12" s="72"/>
      <c r="E12" s="73"/>
      <c r="F12" s="74"/>
      <c r="G12" s="112">
        <v>1580</v>
      </c>
      <c r="H12" s="118">
        <f>(G12*F13)</f>
        <v>1371.44</v>
      </c>
      <c r="I12" s="115">
        <v>1</v>
      </c>
      <c r="J12" s="76">
        <v>0.76481481481481484</v>
      </c>
      <c r="K12" s="77"/>
    </row>
    <row r="13" spans="1:14" ht="18" customHeight="1" x14ac:dyDescent="0.15">
      <c r="A13" s="78">
        <v>1</v>
      </c>
      <c r="B13" s="1" t="s">
        <v>36</v>
      </c>
      <c r="C13" s="79" t="s">
        <v>37</v>
      </c>
      <c r="E13" s="80" t="s">
        <v>45</v>
      </c>
      <c r="F13" s="81">
        <v>0.86799999999999999</v>
      </c>
      <c r="G13" s="113">
        <v>1764</v>
      </c>
      <c r="H13" s="120">
        <f>(G13*F13)</f>
        <v>1531.152</v>
      </c>
      <c r="I13" s="116">
        <v>2</v>
      </c>
      <c r="J13" s="83">
        <v>0.79819444444444443</v>
      </c>
      <c r="K13" s="77"/>
    </row>
    <row r="14" spans="1:14" ht="18" customHeight="1" thickBot="1" x14ac:dyDescent="0.2">
      <c r="A14" s="84"/>
      <c r="B14" s="44"/>
      <c r="C14" s="44"/>
      <c r="D14" s="44"/>
      <c r="E14" s="85"/>
      <c r="F14" s="86"/>
      <c r="G14" s="114">
        <v>1279</v>
      </c>
      <c r="H14" s="120">
        <f>(G14*F13)</f>
        <v>1110.172</v>
      </c>
      <c r="I14" s="117">
        <v>3</v>
      </c>
      <c r="J14" s="88">
        <v>0.82383101851851848</v>
      </c>
      <c r="K14" s="77"/>
    </row>
    <row r="15" spans="1:14" ht="18" customHeight="1" x14ac:dyDescent="0.15">
      <c r="A15" s="32"/>
      <c r="C15" s="72"/>
      <c r="D15" s="72"/>
      <c r="E15" s="73"/>
      <c r="F15" s="74"/>
      <c r="G15" s="112">
        <v>1512</v>
      </c>
      <c r="H15" s="118">
        <f>(G15*F16)</f>
        <v>1312.4159999999999</v>
      </c>
      <c r="I15" s="115">
        <v>1</v>
      </c>
      <c r="J15" s="76">
        <v>0.76402777777777775</v>
      </c>
      <c r="K15" s="77"/>
    </row>
    <row r="16" spans="1:14" ht="18" customHeight="1" x14ac:dyDescent="0.15">
      <c r="A16" s="78">
        <v>2</v>
      </c>
      <c r="B16" s="4" t="s">
        <v>38</v>
      </c>
      <c r="C16" s="79" t="s">
        <v>39</v>
      </c>
      <c r="D16" s="79"/>
      <c r="E16" s="80" t="s">
        <v>45</v>
      </c>
      <c r="F16" s="81">
        <v>0.86799999999999999</v>
      </c>
      <c r="G16" s="113">
        <v>1768</v>
      </c>
      <c r="H16" s="120">
        <f>(G16*F16)</f>
        <v>1534.624</v>
      </c>
      <c r="I16" s="116">
        <v>2</v>
      </c>
      <c r="J16" s="83">
        <v>0.7982407407407407</v>
      </c>
      <c r="K16" s="77"/>
    </row>
    <row r="17" spans="1:11" ht="18" customHeight="1" thickBot="1" x14ac:dyDescent="0.2">
      <c r="A17" s="84"/>
      <c r="B17" s="79"/>
      <c r="C17" s="89"/>
      <c r="D17" s="44"/>
      <c r="E17" s="85"/>
      <c r="F17" s="86"/>
      <c r="G17" s="114">
        <v>1313</v>
      </c>
      <c r="H17" s="119">
        <f>(G17*F16)</f>
        <v>1139.684</v>
      </c>
      <c r="I17" s="117">
        <v>3</v>
      </c>
      <c r="J17" s="88">
        <v>0.82422453703703702</v>
      </c>
      <c r="K17" s="77"/>
    </row>
    <row r="18" spans="1:11" ht="18" customHeight="1" x14ac:dyDescent="0.15">
      <c r="A18" s="32"/>
      <c r="B18" s="72"/>
      <c r="C18" s="72"/>
      <c r="D18" s="72"/>
      <c r="E18" s="4"/>
      <c r="F18" s="74"/>
      <c r="G18" s="112">
        <v>1397</v>
      </c>
      <c r="H18" s="118">
        <f>(G18*F19)</f>
        <v>1212.596</v>
      </c>
      <c r="I18" s="115">
        <v>1</v>
      </c>
      <c r="J18" s="76">
        <v>0.76269675925925928</v>
      </c>
      <c r="K18" s="77"/>
    </row>
    <row r="19" spans="1:11" ht="18" customHeight="1" x14ac:dyDescent="0.15">
      <c r="A19" s="78">
        <v>3</v>
      </c>
      <c r="B19" s="79" t="s">
        <v>32</v>
      </c>
      <c r="C19" s="79" t="s">
        <v>40</v>
      </c>
      <c r="D19" s="79"/>
      <c r="E19" s="79">
        <v>707</v>
      </c>
      <c r="F19" s="81">
        <v>0.86799999999999999</v>
      </c>
      <c r="G19" s="113">
        <v>1712</v>
      </c>
      <c r="H19" s="120">
        <f>(G19*F19)</f>
        <v>1486.0160000000001</v>
      </c>
      <c r="I19" s="116">
        <v>2</v>
      </c>
      <c r="J19" s="83">
        <v>0.79759259259259263</v>
      </c>
      <c r="K19" s="77"/>
    </row>
    <row r="20" spans="1:11" ht="18" customHeight="1" thickBot="1" x14ac:dyDescent="0.2">
      <c r="A20" s="84"/>
      <c r="B20" s="44"/>
      <c r="C20" s="44"/>
      <c r="D20" s="44"/>
      <c r="E20" s="85"/>
      <c r="F20" s="86"/>
      <c r="G20" s="114">
        <v>1224</v>
      </c>
      <c r="H20" s="119">
        <f>(G20*F19)</f>
        <v>1062.432</v>
      </c>
      <c r="I20" s="117">
        <v>3</v>
      </c>
      <c r="J20" s="88">
        <v>0.82319444444444445</v>
      </c>
      <c r="K20" s="77"/>
    </row>
    <row r="21" spans="1:11" ht="18" customHeight="1" x14ac:dyDescent="0.15">
      <c r="A21" s="32"/>
      <c r="B21" s="72"/>
      <c r="C21" s="72"/>
      <c r="D21" s="72"/>
      <c r="E21" s="73"/>
      <c r="F21" s="74"/>
      <c r="G21" s="112">
        <v>1730</v>
      </c>
      <c r="H21" s="118">
        <f>(G21*F22)</f>
        <v>1473.96</v>
      </c>
      <c r="I21" s="115">
        <v>1</v>
      </c>
      <c r="J21" s="76">
        <v>0.76655092592592589</v>
      </c>
      <c r="K21" s="77"/>
    </row>
    <row r="22" spans="1:11" ht="18" customHeight="1" x14ac:dyDescent="0.15">
      <c r="A22" s="78">
        <v>4</v>
      </c>
      <c r="B22" s="79" t="s">
        <v>41</v>
      </c>
      <c r="C22" s="79" t="s">
        <v>42</v>
      </c>
      <c r="D22" s="79"/>
      <c r="E22" s="80" t="s">
        <v>46</v>
      </c>
      <c r="F22" s="81">
        <v>0.85199999999999998</v>
      </c>
      <c r="G22" s="113">
        <v>1866</v>
      </c>
      <c r="H22" s="120">
        <f>(G22*F22)</f>
        <v>1589.8319999999999</v>
      </c>
      <c r="I22" s="116">
        <v>2</v>
      </c>
      <c r="J22" s="83">
        <v>0.79937499999999995</v>
      </c>
      <c r="K22" s="77"/>
    </row>
    <row r="23" spans="1:11" ht="18" customHeight="1" thickBot="1" x14ac:dyDescent="0.2">
      <c r="A23" s="84"/>
      <c r="B23" s="44"/>
      <c r="C23" s="44"/>
      <c r="D23" s="44"/>
      <c r="E23" s="85"/>
      <c r="F23" s="86"/>
      <c r="G23" s="114">
        <v>1388</v>
      </c>
      <c r="H23" s="119">
        <f>(G23*F22)</f>
        <v>1182.576</v>
      </c>
      <c r="I23" s="117">
        <v>3</v>
      </c>
      <c r="J23" s="88">
        <v>0.82504629629629633</v>
      </c>
      <c r="K23" s="77"/>
    </row>
    <row r="24" spans="1:11" ht="18" customHeight="1" x14ac:dyDescent="0.15">
      <c r="A24" s="32"/>
      <c r="B24" s="72"/>
      <c r="C24" s="72"/>
      <c r="D24" s="72"/>
      <c r="E24" s="73"/>
      <c r="F24" s="74"/>
      <c r="G24" s="121">
        <v>2004</v>
      </c>
      <c r="H24" s="118">
        <f>(G24*F25)</f>
        <v>1492.98</v>
      </c>
      <c r="I24" s="115">
        <v>1</v>
      </c>
      <c r="J24" s="76">
        <v>0.7697222222222222</v>
      </c>
      <c r="K24" s="77"/>
    </row>
    <row r="25" spans="1:11" ht="18" customHeight="1" x14ac:dyDescent="0.15">
      <c r="A25" s="78">
        <v>5</v>
      </c>
      <c r="B25" s="79" t="s">
        <v>43</v>
      </c>
      <c r="C25" s="79"/>
      <c r="D25" s="79"/>
      <c r="E25" s="80" t="s">
        <v>47</v>
      </c>
      <c r="F25" s="81">
        <v>0.745</v>
      </c>
      <c r="G25" s="122">
        <v>2070</v>
      </c>
      <c r="H25" s="120">
        <f>(G25*F25)</f>
        <v>1542.15</v>
      </c>
      <c r="I25" s="116">
        <v>2</v>
      </c>
      <c r="J25" s="83">
        <v>0.80173611111111109</v>
      </c>
      <c r="K25" s="77"/>
    </row>
    <row r="26" spans="1:11" ht="18" customHeight="1" thickBot="1" x14ac:dyDescent="0.2">
      <c r="A26" s="84"/>
      <c r="B26" s="44"/>
      <c r="C26" s="44"/>
      <c r="D26" s="44"/>
      <c r="E26" s="85"/>
      <c r="F26" s="86"/>
      <c r="G26" s="123">
        <v>1538</v>
      </c>
      <c r="H26" s="119">
        <f>(G26*F25)</f>
        <v>1145.81</v>
      </c>
      <c r="I26" s="117">
        <v>3</v>
      </c>
      <c r="J26" s="102">
        <v>0.82682870370370365</v>
      </c>
      <c r="K26" s="77"/>
    </row>
    <row r="27" spans="1:11" ht="18" customHeight="1" x14ac:dyDescent="0.15">
      <c r="A27" s="78"/>
      <c r="B27" s="4"/>
      <c r="C27" s="72"/>
      <c r="D27" s="72"/>
      <c r="E27" s="73"/>
      <c r="F27" s="74"/>
      <c r="G27" s="74">
        <v>2190</v>
      </c>
      <c r="H27" s="118">
        <f>(G27*F28)</f>
        <v>1677.54</v>
      </c>
      <c r="I27" s="75">
        <v>1</v>
      </c>
      <c r="J27" s="76">
        <v>0.77187499999999998</v>
      </c>
      <c r="K27" s="77"/>
    </row>
    <row r="28" spans="1:11" ht="18" customHeight="1" x14ac:dyDescent="0.15">
      <c r="A28" s="78">
        <v>6</v>
      </c>
      <c r="B28" s="4" t="s">
        <v>44</v>
      </c>
      <c r="C28" s="79"/>
      <c r="D28" s="79"/>
      <c r="E28" s="80" t="s">
        <v>48</v>
      </c>
      <c r="F28" s="81">
        <v>0.76600000000000001</v>
      </c>
      <c r="G28" s="81">
        <v>2190</v>
      </c>
      <c r="H28" s="120">
        <f>(G28*F28)</f>
        <v>1677.54</v>
      </c>
      <c r="I28" s="82">
        <v>2</v>
      </c>
      <c r="J28" s="83">
        <v>0.80312499999999998</v>
      </c>
      <c r="K28" s="77"/>
    </row>
    <row r="29" spans="1:11" ht="18" customHeight="1" thickBot="1" x14ac:dyDescent="0.2">
      <c r="A29" s="84"/>
      <c r="B29" s="44"/>
      <c r="C29" s="44"/>
      <c r="D29" s="44"/>
      <c r="E29" s="85"/>
      <c r="F29" s="86"/>
      <c r="G29" s="86">
        <v>1690</v>
      </c>
      <c r="H29" s="119">
        <f>(G29*F28)</f>
        <v>1294.54</v>
      </c>
      <c r="I29" s="87">
        <v>3</v>
      </c>
      <c r="J29" s="88">
        <v>0.828587962962963</v>
      </c>
      <c r="K29" s="77"/>
    </row>
    <row r="30" spans="1:11" ht="18" customHeight="1" x14ac:dyDescent="0.15">
      <c r="A30" s="32"/>
      <c r="B30" s="72"/>
      <c r="C30" s="72"/>
      <c r="D30" s="72"/>
      <c r="E30" s="73"/>
      <c r="F30" s="74"/>
      <c r="G30" s="74"/>
      <c r="H30" s="118">
        <f>(G30*F31)</f>
        <v>0</v>
      </c>
      <c r="I30" s="75">
        <v>1</v>
      </c>
      <c r="J30" s="76"/>
    </row>
    <row r="31" spans="1:11" ht="18" customHeight="1" x14ac:dyDescent="0.15">
      <c r="A31" s="78">
        <v>7</v>
      </c>
      <c r="B31" s="79"/>
      <c r="C31" s="79"/>
      <c r="D31" s="79"/>
      <c r="E31" s="80"/>
      <c r="F31" s="81"/>
      <c r="G31" s="81"/>
      <c r="H31" s="120">
        <f>(G31*F31)</f>
        <v>0</v>
      </c>
      <c r="I31" s="82">
        <v>2</v>
      </c>
      <c r="J31" s="83"/>
    </row>
    <row r="32" spans="1:11" ht="18" customHeight="1" thickBot="1" x14ac:dyDescent="0.2">
      <c r="A32" s="84"/>
      <c r="B32" s="44"/>
      <c r="C32" s="44"/>
      <c r="D32" s="44"/>
      <c r="E32" s="85"/>
      <c r="F32" s="86"/>
      <c r="G32" s="86"/>
      <c r="H32" s="119">
        <f>(G32*F31)</f>
        <v>0</v>
      </c>
      <c r="I32" s="87">
        <v>3</v>
      </c>
      <c r="J32" s="88"/>
    </row>
    <row r="33" spans="1:10" ht="18" customHeight="1" x14ac:dyDescent="0.15">
      <c r="A33" s="78"/>
      <c r="B33" s="98"/>
      <c r="C33" s="98"/>
      <c r="D33" s="98"/>
      <c r="E33"/>
      <c r="F33" s="74"/>
      <c r="G33" s="74"/>
      <c r="H33" s="118">
        <f>(G33*F34)</f>
        <v>0</v>
      </c>
      <c r="I33" s="75">
        <v>1</v>
      </c>
      <c r="J33" s="76"/>
    </row>
    <row r="34" spans="1:10" ht="18" customHeight="1" x14ac:dyDescent="0.15">
      <c r="A34" s="78">
        <v>8</v>
      </c>
      <c r="B34" s="99"/>
      <c r="C34" s="99"/>
      <c r="D34" s="99"/>
      <c r="E34"/>
      <c r="F34" s="81"/>
      <c r="G34" s="81"/>
      <c r="H34" s="120">
        <f>(G34*F34)</f>
        <v>0</v>
      </c>
      <c r="I34" s="82">
        <v>2</v>
      </c>
      <c r="J34" s="83"/>
    </row>
    <row r="35" spans="1:10" ht="18" customHeight="1" thickBot="1" x14ac:dyDescent="0.2">
      <c r="A35" s="84"/>
      <c r="B35" s="44"/>
      <c r="C35" s="44"/>
      <c r="D35" s="44"/>
      <c r="E35" s="85"/>
      <c r="F35" s="86"/>
      <c r="G35" s="86"/>
      <c r="H35" s="119">
        <f>(G35*F34)</f>
        <v>0</v>
      </c>
      <c r="I35" s="87">
        <v>3</v>
      </c>
      <c r="J35" s="88"/>
    </row>
    <row r="36" spans="1:10" ht="18" customHeight="1" x14ac:dyDescent="0.15">
      <c r="A36" s="78"/>
      <c r="B36" s="98"/>
      <c r="C36" s="98"/>
      <c r="D36" s="98"/>
      <c r="E36"/>
      <c r="F36" s="74"/>
      <c r="G36" s="74"/>
      <c r="H36" s="118">
        <f>(G36*F37)</f>
        <v>0</v>
      </c>
      <c r="I36" s="75">
        <v>1</v>
      </c>
      <c r="J36" s="76"/>
    </row>
    <row r="37" spans="1:10" ht="18" customHeight="1" x14ac:dyDescent="0.15">
      <c r="A37" s="78">
        <v>9</v>
      </c>
      <c r="B37" s="99"/>
      <c r="C37" s="99"/>
      <c r="D37" s="99"/>
      <c r="E37"/>
      <c r="F37" s="81"/>
      <c r="G37" s="81"/>
      <c r="H37" s="120">
        <f>(G37*F37)</f>
        <v>0</v>
      </c>
      <c r="I37" s="82">
        <v>2</v>
      </c>
      <c r="J37" s="83"/>
    </row>
    <row r="38" spans="1:10" ht="18" customHeight="1" thickBot="1" x14ac:dyDescent="0.2">
      <c r="A38" s="84"/>
      <c r="B38" s="44"/>
      <c r="C38" s="44"/>
      <c r="D38" s="44"/>
      <c r="E38" s="85"/>
      <c r="F38" s="86"/>
      <c r="G38" s="86"/>
      <c r="H38" s="119">
        <f>(G38*F37)</f>
        <v>0</v>
      </c>
      <c r="I38" s="87">
        <v>3</v>
      </c>
      <c r="J38" s="88"/>
    </row>
    <row r="39" spans="1:10" ht="18" customHeight="1" x14ac:dyDescent="0.15">
      <c r="A39" s="78"/>
      <c r="B39" s="98"/>
      <c r="C39" s="98"/>
      <c r="D39" s="98"/>
      <c r="E39"/>
      <c r="F39" s="74"/>
      <c r="G39" s="74"/>
      <c r="H39" s="118">
        <f>(G39*F40)</f>
        <v>0</v>
      </c>
      <c r="I39" s="75">
        <v>1</v>
      </c>
      <c r="J39" s="76"/>
    </row>
    <row r="40" spans="1:10" ht="18" customHeight="1" x14ac:dyDescent="0.15">
      <c r="A40" s="78">
        <v>10</v>
      </c>
      <c r="B40" s="99"/>
      <c r="C40" s="99"/>
      <c r="D40" s="99"/>
      <c r="E40"/>
      <c r="F40" s="81"/>
      <c r="G40" s="81"/>
      <c r="H40" s="120">
        <f>(G40*F40)</f>
        <v>0</v>
      </c>
      <c r="I40" s="82">
        <v>2</v>
      </c>
      <c r="J40" s="83"/>
    </row>
    <row r="41" spans="1:10" ht="18" customHeight="1" thickBot="1" x14ac:dyDescent="0.2">
      <c r="A41" s="84"/>
      <c r="B41" s="44"/>
      <c r="C41" s="44"/>
      <c r="D41" s="44"/>
      <c r="E41" s="85"/>
      <c r="F41" s="86"/>
      <c r="G41" s="86"/>
      <c r="H41" s="119">
        <f>(G41*F40)</f>
        <v>0</v>
      </c>
      <c r="I41" s="87">
        <v>3</v>
      </c>
      <c r="J41" s="88"/>
    </row>
  </sheetData>
  <sheetProtection selectLockedCells="1" selectUnlockedCells="1"/>
  <printOptions horizontalCentered="1"/>
  <pageMargins left="0" right="0" top="0.39374999999999999" bottom="0.39374999999999999" header="0.51180555555555551" footer="0.51180555555555551"/>
  <pageSetup paperSize="9" firstPageNumber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Sammanställning</vt:lpstr>
      <vt:lpstr>Protokoll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Jonsson</dc:creator>
  <cp:lastModifiedBy>Staffan Kerker</cp:lastModifiedBy>
  <cp:lastPrinted>2026-06-16T13:34:32Z</cp:lastPrinted>
  <dcterms:created xsi:type="dcterms:W3CDTF">2013-08-15T19:58:28Z</dcterms:created>
  <dcterms:modified xsi:type="dcterms:W3CDTF">2026-06-18T13:22:23Z</dcterms:modified>
</cp:coreProperties>
</file>