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staffan/Library/CloudStorage/OneDrive-SharedLibraries-Onedrive/HSS/2024/"/>
    </mc:Choice>
  </mc:AlternateContent>
  <xr:revisionPtr revIDLastSave="0" documentId="13_ncr:1_{D1C3D3EE-F0DE-834D-A803-E948A97FE34B}" xr6:coauthVersionLast="47" xr6:coauthVersionMax="47" xr10:uidLastSave="{00000000-0000-0000-0000-000000000000}"/>
  <bookViews>
    <workbookView xWindow="520" yWindow="760" windowWidth="22080" windowHeight="18360" tabRatio="629" activeTab="1" xr2:uid="{00000000-000D-0000-FFFF-FFFF00000000}"/>
  </bookViews>
  <sheets>
    <sheet name="Sammanställning" sheetId="1" r:id="rId1"/>
    <sheet name="Protokol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J26" i="1"/>
  <c r="G26" i="1"/>
  <c r="G24" i="1"/>
  <c r="G23" i="1"/>
  <c r="G21" i="1"/>
  <c r="G17" i="1"/>
  <c r="G15" i="1"/>
  <c r="G14" i="1"/>
  <c r="G12" i="1"/>
  <c r="H26" i="2"/>
  <c r="H25" i="2"/>
  <c r="G25" i="1" s="1"/>
  <c r="H24" i="2"/>
  <c r="C16" i="1"/>
  <c r="B16" i="1"/>
  <c r="B13" i="1"/>
  <c r="H23" i="2"/>
  <c r="H22" i="2"/>
  <c r="G22" i="1" s="1"/>
  <c r="H21" i="2"/>
  <c r="H20" i="2"/>
  <c r="G20" i="1" s="1"/>
  <c r="H19" i="2"/>
  <c r="G19" i="1" s="1"/>
  <c r="H18" i="2"/>
  <c r="G18" i="1" s="1"/>
  <c r="H17" i="2"/>
  <c r="H16" i="2"/>
  <c r="G16" i="1" s="1"/>
  <c r="H15" i="2"/>
  <c r="H14" i="2"/>
  <c r="H13" i="2"/>
  <c r="G13" i="1" s="1"/>
  <c r="H12" i="2"/>
  <c r="I26" i="1"/>
  <c r="G2" i="1"/>
  <c r="F25" i="1"/>
  <c r="C5" i="1"/>
  <c r="C6" i="1"/>
  <c r="C12" i="1"/>
  <c r="E12" i="1"/>
  <c r="I12" i="1"/>
  <c r="C13" i="1"/>
  <c r="E13" i="1"/>
  <c r="F13" i="1"/>
  <c r="I13" i="1"/>
  <c r="E14" i="1"/>
  <c r="I14" i="1"/>
  <c r="D15" i="1"/>
  <c r="E15" i="1"/>
  <c r="I15" i="1"/>
  <c r="D16" i="1"/>
  <c r="E16" i="1"/>
  <c r="F16" i="1"/>
  <c r="I16" i="1"/>
  <c r="E17" i="1"/>
  <c r="I17" i="1"/>
  <c r="B18" i="1"/>
  <c r="C18" i="1"/>
  <c r="D18" i="1"/>
  <c r="E18" i="1"/>
  <c r="I18" i="1"/>
  <c r="B19" i="1"/>
  <c r="C19" i="1"/>
  <c r="D19" i="1"/>
  <c r="E19" i="1"/>
  <c r="F19" i="1"/>
  <c r="I19" i="1"/>
  <c r="E20" i="1"/>
  <c r="B21" i="1"/>
  <c r="C21" i="1"/>
  <c r="D21" i="1"/>
  <c r="E21" i="1"/>
  <c r="I21" i="1"/>
  <c r="B22" i="1"/>
  <c r="C22" i="1"/>
  <c r="D22" i="1"/>
  <c r="E22" i="1"/>
  <c r="F22" i="1"/>
  <c r="I22" i="1"/>
  <c r="E23" i="1"/>
  <c r="I23" i="1"/>
  <c r="B24" i="1"/>
  <c r="C24" i="1"/>
  <c r="D24" i="1"/>
  <c r="E24" i="1"/>
  <c r="I24" i="1"/>
  <c r="B25" i="1"/>
  <c r="C25" i="1"/>
  <c r="D25" i="1"/>
  <c r="E25" i="1"/>
  <c r="I25" i="1"/>
  <c r="E26" i="1"/>
  <c r="M13" i="1"/>
  <c r="M16" i="1"/>
  <c r="M25" i="1"/>
  <c r="M22" i="1"/>
  <c r="M19" i="1"/>
  <c r="K26" i="1" l="1"/>
  <c r="J20" i="1"/>
  <c r="K20" i="1" s="1"/>
  <c r="J13" i="1"/>
  <c r="J19" i="1"/>
  <c r="K23" i="1" s="1"/>
  <c r="J16" i="1"/>
  <c r="J23" i="1"/>
  <c r="J21" i="1"/>
  <c r="J14" i="1"/>
  <c r="J12" i="1"/>
  <c r="J22" i="1"/>
  <c r="J24" i="1"/>
  <c r="J25" i="1"/>
  <c r="J18" i="1"/>
  <c r="J17" i="1"/>
  <c r="J15" i="1"/>
  <c r="K17" i="1" l="1"/>
  <c r="K14" i="1"/>
  <c r="K25" i="1"/>
  <c r="K18" i="1"/>
  <c r="K21" i="1"/>
  <c r="K15" i="1"/>
  <c r="K12" i="1"/>
  <c r="K22" i="1"/>
  <c r="K19" i="1"/>
  <c r="K13" i="1"/>
  <c r="K16" i="1"/>
  <c r="K24" i="1"/>
</calcChain>
</file>

<file path=xl/sharedStrings.xml><?xml version="1.0" encoding="utf-8"?>
<sst xmlns="http://schemas.openxmlformats.org/spreadsheetml/2006/main" count="68" uniqueCount="47">
  <si>
    <t>Resultatlista</t>
  </si>
  <si>
    <t>Tävlingsledare:</t>
  </si>
  <si>
    <t>Starttid Segling 1:</t>
  </si>
  <si>
    <t>Starttid Segling 2:</t>
  </si>
  <si>
    <t>Datum:</t>
  </si>
  <si>
    <t>Starttid Segling 3:</t>
  </si>
  <si>
    <t>Nr</t>
  </si>
  <si>
    <t>Rorsman</t>
  </si>
  <si>
    <t>Gast 1</t>
  </si>
  <si>
    <t>Gast 2</t>
  </si>
  <si>
    <t>Båt</t>
  </si>
  <si>
    <t>Utr</t>
  </si>
  <si>
    <t>Segl</t>
  </si>
  <si>
    <t>Seglad</t>
  </si>
  <si>
    <t>Korrigerad</t>
  </si>
  <si>
    <t>Tids</t>
  </si>
  <si>
    <t>Plats</t>
  </si>
  <si>
    <t>Total</t>
  </si>
  <si>
    <t>Slutlig</t>
  </si>
  <si>
    <t>Korr</t>
  </si>
  <si>
    <t>nr</t>
  </si>
  <si>
    <t>tid</t>
  </si>
  <si>
    <t>diff</t>
  </si>
  <si>
    <t>i</t>
  </si>
  <si>
    <t>Poäng</t>
  </si>
  <si>
    <t>placering</t>
  </si>
  <si>
    <t>(hh:mm:ss)</t>
  </si>
  <si>
    <t>(min:sek)</t>
  </si>
  <si>
    <t>segling</t>
  </si>
  <si>
    <t>Protokoll</t>
  </si>
  <si>
    <t>Målgång</t>
  </si>
  <si>
    <t>Klockslag</t>
  </si>
  <si>
    <t>Torbjörn Herbertsson</t>
  </si>
  <si>
    <t>SRS</t>
  </si>
  <si>
    <t>Tid</t>
  </si>
  <si>
    <t>HSS Klubbmästerskap 2024</t>
  </si>
  <si>
    <t>Håkan Stödberg</t>
  </si>
  <si>
    <t>Jan-Erik Jonsson</t>
  </si>
  <si>
    <t>Staffan Kerker</t>
  </si>
  <si>
    <t>Rickard Magnusson</t>
  </si>
  <si>
    <t>Lars Berglund</t>
  </si>
  <si>
    <t>Claes Johansson</t>
  </si>
  <si>
    <t>Felix Kelemit</t>
  </si>
  <si>
    <t>Fabian Kelemit</t>
  </si>
  <si>
    <t>707</t>
  </si>
  <si>
    <t>Maxi Magic</t>
  </si>
  <si>
    <t>Chess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</si>
</sst>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;;;@"/>
    <numFmt numFmtId="165" formatCode="0.00;;"/>
    <numFmt numFmtId="166" formatCode="hh:mm:ss;;"/>
    <numFmt numFmtId="167" formatCode="0;;"/>
    <numFmt numFmtId="168" formatCode="0.0;;"/>
    <numFmt numFmtId="169" formatCode="0.000"/>
    <numFmt numFmtId="170" formatCode="0.000;;"/>
  </numFmts>
  <fonts count="7" x14ac:knownFonts="1"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hair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/>
    <xf numFmtId="0" fontId="1" fillId="0" borderId="3" xfId="0" applyFont="1" applyBorder="1"/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21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4" fillId="0" borderId="0" xfId="0" applyFont="1"/>
    <xf numFmtId="0" fontId="4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1" fontId="1" fillId="0" borderId="13" xfId="0" applyNumberFormat="1" applyFont="1" applyBorder="1" applyAlignment="1">
      <alignment horizontal="center"/>
    </xf>
    <xf numFmtId="0" fontId="4" fillId="0" borderId="14" xfId="0" applyFont="1" applyBorder="1"/>
    <xf numFmtId="0" fontId="1" fillId="0" borderId="15" xfId="0" applyFont="1" applyBorder="1"/>
    <xf numFmtId="14" fontId="1" fillId="0" borderId="16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21" fontId="1" fillId="0" borderId="17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" fillId="0" borderId="28" xfId="0" applyFont="1" applyBorder="1"/>
    <xf numFmtId="0" fontId="4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8" fontId="1" fillId="0" borderId="29" xfId="0" applyNumberFormat="1" applyFont="1" applyBorder="1" applyAlignment="1">
      <alignment vertical="center"/>
    </xf>
    <xf numFmtId="168" fontId="1" fillId="0" borderId="21" xfId="0" applyNumberFormat="1" applyFont="1" applyBorder="1" applyAlignment="1">
      <alignment vertical="center"/>
    </xf>
    <xf numFmtId="166" fontId="1" fillId="0" borderId="32" xfId="0" applyNumberFormat="1" applyFont="1" applyBorder="1" applyAlignment="1">
      <alignment horizontal="center" vertical="center"/>
    </xf>
    <xf numFmtId="167" fontId="5" fillId="0" borderId="32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6" fontId="1" fillId="0" borderId="34" xfId="0" applyNumberFormat="1" applyFont="1" applyBorder="1" applyAlignment="1">
      <alignment horizontal="center" vertical="center"/>
    </xf>
    <xf numFmtId="166" fontId="1" fillId="0" borderId="33" xfId="0" applyNumberFormat="1" applyFont="1" applyBorder="1" applyAlignment="1">
      <alignment horizontal="center" vertical="center"/>
    </xf>
    <xf numFmtId="169" fontId="1" fillId="0" borderId="0" xfId="0" applyNumberFormat="1" applyFont="1"/>
    <xf numFmtId="0" fontId="1" fillId="0" borderId="35" xfId="0" applyFont="1" applyBorder="1"/>
    <xf numFmtId="0" fontId="1" fillId="0" borderId="36" xfId="0" applyFont="1" applyBorder="1"/>
    <xf numFmtId="14" fontId="1" fillId="0" borderId="37" xfId="0" applyNumberFormat="1" applyFont="1" applyBorder="1"/>
    <xf numFmtId="14" fontId="1" fillId="0" borderId="38" xfId="0" applyNumberFormat="1" applyFont="1" applyBorder="1" applyAlignment="1">
      <alignment horizontal="center"/>
    </xf>
    <xf numFmtId="0" fontId="4" fillId="0" borderId="20" xfId="0" applyFont="1" applyBorder="1"/>
    <xf numFmtId="169" fontId="4" fillId="0" borderId="21" xfId="0" applyNumberFormat="1" applyFont="1" applyBorder="1" applyAlignment="1">
      <alignment horizontal="center"/>
    </xf>
    <xf numFmtId="169" fontId="4" fillId="0" borderId="25" xfId="0" applyNumberFormat="1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169" fontId="1" fillId="0" borderId="2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1" fontId="1" fillId="0" borderId="39" xfId="0" applyNumberFormat="1" applyFont="1" applyBorder="1" applyAlignment="1">
      <alignment horizontal="center"/>
    </xf>
    <xf numFmtId="21" fontId="1" fillId="0" borderId="0" xfId="0" applyNumberFormat="1" applyFont="1"/>
    <xf numFmtId="0" fontId="4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169" fontId="1" fillId="0" borderId="2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1" fontId="1" fillId="0" borderId="40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169" fontId="1" fillId="0" borderId="29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1" fontId="1" fillId="0" borderId="41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70" fontId="1" fillId="0" borderId="25" xfId="0" applyNumberFormat="1" applyFont="1" applyBorder="1" applyAlignment="1">
      <alignment horizontal="center" vertical="center"/>
    </xf>
    <xf numFmtId="166" fontId="1" fillId="0" borderId="43" xfId="0" applyNumberFormat="1" applyFont="1" applyBorder="1" applyAlignment="1">
      <alignment horizontal="center" vertical="center"/>
    </xf>
    <xf numFmtId="167" fontId="5" fillId="0" borderId="43" xfId="0" applyNumberFormat="1" applyFont="1" applyBorder="1" applyAlignment="1">
      <alignment horizontal="center" vertical="center"/>
    </xf>
    <xf numFmtId="167" fontId="5" fillId="0" borderId="44" xfId="0" applyNumberFormat="1" applyFont="1" applyBorder="1" applyAlignment="1">
      <alignment horizontal="center" vertical="center"/>
    </xf>
    <xf numFmtId="166" fontId="1" fillId="0" borderId="44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166" fontId="1" fillId="0" borderId="47" xfId="0" applyNumberFormat="1" applyFont="1" applyBorder="1" applyAlignment="1">
      <alignment horizontal="center" vertical="center"/>
    </xf>
    <xf numFmtId="166" fontId="1" fillId="0" borderId="48" xfId="0" applyNumberFormat="1" applyFont="1" applyBorder="1" applyAlignment="1">
      <alignment horizontal="center" vertical="center"/>
    </xf>
    <xf numFmtId="0" fontId="0" fillId="0" borderId="21" xfId="0" applyBorder="1"/>
    <xf numFmtId="0" fontId="0" fillId="0" borderId="25" xfId="0" applyBorder="1"/>
    <xf numFmtId="0" fontId="1" fillId="0" borderId="2" xfId="0" applyFont="1" applyBorder="1" applyAlignment="1">
      <alignment horizontal="center" vertical="center"/>
    </xf>
    <xf numFmtId="0" fontId="0" fillId="0" borderId="49" xfId="0" applyBorder="1"/>
    <xf numFmtId="0" fontId="0" fillId="0" borderId="50" xfId="0" applyBorder="1"/>
    <xf numFmtId="169" fontId="4" fillId="0" borderId="52" xfId="0" applyNumberFormat="1" applyFont="1" applyBorder="1"/>
    <xf numFmtId="169" fontId="4" fillId="0" borderId="53" xfId="0" applyNumberFormat="1" applyFont="1" applyBorder="1"/>
    <xf numFmtId="169" fontId="4" fillId="0" borderId="54" xfId="0" applyNumberFormat="1" applyFont="1" applyBorder="1"/>
    <xf numFmtId="0" fontId="1" fillId="0" borderId="55" xfId="0" applyFont="1" applyBorder="1"/>
    <xf numFmtId="0" fontId="1" fillId="0" borderId="56" xfId="0" applyFont="1" applyBorder="1"/>
    <xf numFmtId="21" fontId="1" fillId="0" borderId="57" xfId="0" applyNumberFormat="1" applyFont="1" applyBorder="1" applyAlignment="1">
      <alignment horizontal="center"/>
    </xf>
    <xf numFmtId="169" fontId="4" fillId="0" borderId="58" xfId="0" applyNumberFormat="1" applyFont="1" applyBorder="1"/>
    <xf numFmtId="21" fontId="1" fillId="0" borderId="59" xfId="0" applyNumberFormat="1" applyFont="1" applyBorder="1" applyAlignment="1">
      <alignment horizontal="center"/>
    </xf>
    <xf numFmtId="169" fontId="4" fillId="0" borderId="60" xfId="0" applyNumberFormat="1" applyFont="1" applyBorder="1"/>
    <xf numFmtId="169" fontId="4" fillId="0" borderId="61" xfId="0" applyNumberFormat="1" applyFont="1" applyBorder="1"/>
    <xf numFmtId="0" fontId="1" fillId="0" borderId="62" xfId="0" applyFont="1" applyBorder="1"/>
    <xf numFmtId="0" fontId="1" fillId="0" borderId="63" xfId="0" applyFont="1" applyBorder="1"/>
    <xf numFmtId="21" fontId="1" fillId="0" borderId="64" xfId="0" applyNumberFormat="1" applyFont="1" applyBorder="1" applyAlignment="1">
      <alignment horizontal="center"/>
    </xf>
    <xf numFmtId="21" fontId="6" fillId="0" borderId="41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 vertical="center"/>
    </xf>
    <xf numFmtId="170" fontId="1" fillId="0" borderId="26" xfId="0" applyNumberFormat="1" applyFont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1" fillId="0" borderId="67" xfId="0" applyNumberFormat="1" applyFont="1" applyBorder="1" applyAlignment="1">
      <alignment horizontal="center" vertical="center"/>
    </xf>
    <xf numFmtId="164" fontId="1" fillId="0" borderId="68" xfId="0" applyNumberFormat="1" applyFont="1" applyBorder="1" applyAlignment="1">
      <alignment horizontal="center" vertical="center"/>
    </xf>
    <xf numFmtId="164" fontId="1" fillId="0" borderId="6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67" xfId="0" applyNumberFormat="1" applyFont="1" applyBorder="1" applyAlignment="1">
      <alignment horizontal="center"/>
    </xf>
    <xf numFmtId="2" fontId="1" fillId="0" borderId="69" xfId="0" applyNumberFormat="1" applyFont="1" applyBorder="1" applyAlignment="1">
      <alignment horizontal="center"/>
    </xf>
    <xf numFmtId="2" fontId="1" fillId="0" borderId="68" xfId="0" applyNumberFormat="1" applyFon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9" fontId="1" fillId="0" borderId="26" xfId="0" applyNumberFormat="1" applyFont="1" applyBorder="1" applyAlignment="1">
      <alignment horizontal="center"/>
    </xf>
    <xf numFmtId="169" fontId="1" fillId="0" borderId="3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168" fontId="1" fillId="0" borderId="30" xfId="0" applyNumberFormat="1" applyFont="1" applyBorder="1" applyAlignment="1">
      <alignment vertical="center"/>
    </xf>
    <xf numFmtId="168" fontId="1" fillId="0" borderId="4" xfId="0" applyNumberFormat="1" applyFont="1" applyBorder="1" applyAlignment="1">
      <alignment vertical="center"/>
    </xf>
    <xf numFmtId="167" fontId="3" fillId="0" borderId="51" xfId="0" applyNumberFormat="1" applyFont="1" applyBorder="1" applyAlignment="1">
      <alignment horizontal="center" vertical="center"/>
    </xf>
    <xf numFmtId="167" fontId="3" fillId="0" borderId="71" xfId="0" applyNumberFormat="1" applyFont="1" applyBorder="1" applyAlignment="1">
      <alignment horizontal="center" vertical="center"/>
    </xf>
    <xf numFmtId="167" fontId="3" fillId="0" borderId="72" xfId="0" applyNumberFormat="1" applyFont="1" applyBorder="1" applyAlignment="1">
      <alignment horizontal="center" vertical="center"/>
    </xf>
    <xf numFmtId="167" fontId="3" fillId="0" borderId="70" xfId="0" applyNumberFormat="1" applyFont="1" applyBorder="1" applyAlignment="1">
      <alignment horizontal="center" vertical="center"/>
    </xf>
    <xf numFmtId="167" fontId="3" fillId="0" borderId="3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0</xdr:row>
      <xdr:rowOff>0</xdr:rowOff>
    </xdr:from>
    <xdr:to>
      <xdr:col>13</xdr:col>
      <xdr:colOff>685800</xdr:colOff>
      <xdr:row>4</xdr:row>
      <xdr:rowOff>123825</xdr:rowOff>
    </xdr:to>
    <xdr:pic>
      <xdr:nvPicPr>
        <xdr:cNvPr id="1228" name="Picture 1">
          <a:extLst>
            <a:ext uri="{FF2B5EF4-FFF2-40B4-BE49-F238E27FC236}">
              <a16:creationId xmlns:a16="http://schemas.microsoft.com/office/drawing/2014/main" id="{3B59C266-8863-4A57-9629-7DA17636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0</xdr:row>
      <xdr:rowOff>0</xdr:rowOff>
    </xdr:from>
    <xdr:to>
      <xdr:col>9</xdr:col>
      <xdr:colOff>781050</xdr:colOff>
      <xdr:row>3</xdr:row>
      <xdr:rowOff>123825</xdr:rowOff>
    </xdr:to>
    <xdr:pic>
      <xdr:nvPicPr>
        <xdr:cNvPr id="2132" name="Picture 1">
          <a:extLst>
            <a:ext uri="{FF2B5EF4-FFF2-40B4-BE49-F238E27FC236}">
              <a16:creationId xmlns:a16="http://schemas.microsoft.com/office/drawing/2014/main" id="{28BCBDBA-9C76-4580-9CFA-9AE6540C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8953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zoomScaleNormal="100" workbookViewId="0">
      <selection activeCell="N24" sqref="N24:N26"/>
    </sheetView>
  </sheetViews>
  <sheetFormatPr baseColWidth="10" defaultColWidth="9.25" defaultRowHeight="13" x14ac:dyDescent="0.15"/>
  <cols>
    <col min="1" max="1" width="6.75" style="1" customWidth="1"/>
    <col min="2" max="2" width="26.5" style="1" customWidth="1"/>
    <col min="3" max="3" width="27.5" style="1" customWidth="1"/>
    <col min="4" max="4" width="10.25" style="1" customWidth="1"/>
    <col min="5" max="5" width="16.75" style="1" customWidth="1"/>
    <col min="6" max="6" width="12" style="1" customWidth="1"/>
    <col min="7" max="7" width="13.5" style="1" customWidth="1"/>
    <col min="8" max="8" width="8.75" style="1" customWidth="1"/>
    <col min="9" max="10" width="14.75" style="1" customWidth="1"/>
    <col min="11" max="14" width="12.75" style="1" customWidth="1"/>
    <col min="15" max="16384" width="9.25" style="1"/>
  </cols>
  <sheetData>
    <row r="1" spans="1:16" ht="20" customHeight="1" x14ac:dyDescent="0.15"/>
    <row r="2" spans="1:16" ht="20" customHeight="1" x14ac:dyDescent="0.25">
      <c r="A2" s="2"/>
      <c r="G2" s="3" t="str">
        <f>Protokoll!D1</f>
        <v>HSS Klubbmästerskap 2024</v>
      </c>
      <c r="H2" s="3"/>
      <c r="I2" s="4"/>
      <c r="J2" s="4"/>
    </row>
    <row r="3" spans="1:16" ht="18" x14ac:dyDescent="0.2">
      <c r="G3" s="5" t="s">
        <v>0</v>
      </c>
      <c r="H3" s="5"/>
      <c r="I3" s="4"/>
      <c r="J3" s="4"/>
      <c r="K3" s="4"/>
    </row>
    <row r="4" spans="1:16" ht="18" customHeight="1" x14ac:dyDescent="0.2">
      <c r="A4" s="2"/>
    </row>
    <row r="5" spans="1:16" ht="18" customHeight="1" x14ac:dyDescent="0.15">
      <c r="A5" s="6" t="s">
        <v>1</v>
      </c>
      <c r="B5" s="7"/>
      <c r="C5" s="8" t="str">
        <f>Protokoll!C5</f>
        <v>Torbjörn Herbertsson</v>
      </c>
      <c r="D5" s="9"/>
      <c r="F5" s="6" t="s">
        <v>2</v>
      </c>
      <c r="G5" s="7"/>
      <c r="H5" s="10"/>
      <c r="I5" s="11">
        <v>0.74305555555555558</v>
      </c>
      <c r="K5" s="12"/>
      <c r="L5" s="12"/>
    </row>
    <row r="6" spans="1:16" ht="18" customHeight="1" x14ac:dyDescent="0.15">
      <c r="A6" s="13"/>
      <c r="B6" s="14"/>
      <c r="C6" s="15">
        <f>Protokoll!C6</f>
        <v>0</v>
      </c>
      <c r="D6" s="16"/>
      <c r="E6" s="17"/>
      <c r="F6" s="18" t="s">
        <v>3</v>
      </c>
      <c r="G6" s="19"/>
      <c r="H6" s="20"/>
      <c r="I6" s="21">
        <v>0.77083333333333337</v>
      </c>
      <c r="L6" s="12"/>
      <c r="M6" s="12"/>
    </row>
    <row r="7" spans="1:16" ht="18" customHeight="1" x14ac:dyDescent="0.15">
      <c r="A7" s="22" t="s">
        <v>4</v>
      </c>
      <c r="B7" s="23"/>
      <c r="C7" s="24">
        <v>45461</v>
      </c>
      <c r="D7" s="25"/>
      <c r="E7" s="17"/>
      <c r="F7" s="26" t="s">
        <v>5</v>
      </c>
      <c r="G7" s="27"/>
      <c r="H7" s="28"/>
      <c r="I7" s="29">
        <v>0.79861111111111116</v>
      </c>
      <c r="K7" s="30"/>
      <c r="L7" s="12"/>
      <c r="M7" s="12"/>
    </row>
    <row r="8" spans="1:16" ht="18" customHeight="1" x14ac:dyDescent="0.15">
      <c r="E8" s="17"/>
      <c r="I8" s="31"/>
      <c r="J8" s="4"/>
      <c r="K8" s="31"/>
      <c r="L8" s="4"/>
      <c r="M8" s="4"/>
    </row>
    <row r="9" spans="1:16" ht="18" customHeight="1" x14ac:dyDescent="0.15">
      <c r="A9" s="32" t="s">
        <v>6</v>
      </c>
      <c r="B9" s="33" t="s">
        <v>7</v>
      </c>
      <c r="C9" s="34" t="s">
        <v>8</v>
      </c>
      <c r="D9" s="34" t="s">
        <v>9</v>
      </c>
      <c r="E9" s="34" t="s">
        <v>10</v>
      </c>
      <c r="F9" s="34" t="s">
        <v>33</v>
      </c>
      <c r="G9" s="34" t="s">
        <v>11</v>
      </c>
      <c r="H9" s="34" t="s">
        <v>12</v>
      </c>
      <c r="I9" s="34" t="s">
        <v>13</v>
      </c>
      <c r="J9" s="34" t="s">
        <v>14</v>
      </c>
      <c r="K9" s="34" t="s">
        <v>15</v>
      </c>
      <c r="L9" s="34" t="s">
        <v>16</v>
      </c>
      <c r="M9" s="35" t="s">
        <v>17</v>
      </c>
      <c r="N9" s="36" t="s">
        <v>18</v>
      </c>
    </row>
    <row r="10" spans="1:16" ht="18" customHeight="1" x14ac:dyDescent="0.15">
      <c r="A10" s="37"/>
      <c r="B10" s="38"/>
      <c r="C10" s="39"/>
      <c r="D10" s="39"/>
      <c r="E10" s="39"/>
      <c r="F10" s="39"/>
      <c r="G10" s="39" t="s">
        <v>19</v>
      </c>
      <c r="H10" s="39" t="s">
        <v>20</v>
      </c>
      <c r="I10" s="39" t="s">
        <v>21</v>
      </c>
      <c r="J10" s="39" t="s">
        <v>21</v>
      </c>
      <c r="K10" s="39" t="s">
        <v>22</v>
      </c>
      <c r="L10" s="39" t="s">
        <v>23</v>
      </c>
      <c r="M10" s="40" t="s">
        <v>24</v>
      </c>
      <c r="N10" s="41" t="s">
        <v>25</v>
      </c>
    </row>
    <row r="11" spans="1:16" ht="18" customHeight="1" thickBot="1" x14ac:dyDescent="0.2">
      <c r="A11" s="42"/>
      <c r="B11" s="43"/>
      <c r="C11" s="44"/>
      <c r="D11" s="44"/>
      <c r="E11" s="44"/>
      <c r="F11" s="44"/>
      <c r="G11" s="86"/>
      <c r="H11" s="45"/>
      <c r="I11" s="45" t="s">
        <v>26</v>
      </c>
      <c r="J11" s="45" t="s">
        <v>26</v>
      </c>
      <c r="K11" s="45" t="s">
        <v>27</v>
      </c>
      <c r="L11" s="44" t="s">
        <v>28</v>
      </c>
      <c r="M11" s="46"/>
      <c r="N11" s="41"/>
    </row>
    <row r="12" spans="1:16" ht="18" customHeight="1" thickBot="1" x14ac:dyDescent="0.2">
      <c r="A12" s="47"/>
      <c r="B12" s="48"/>
      <c r="C12" s="48">
        <f>Protokoll!C12</f>
        <v>0</v>
      </c>
      <c r="D12" s="48"/>
      <c r="E12" s="48">
        <f>Protokoll!E12</f>
        <v>0</v>
      </c>
      <c r="F12" s="125"/>
      <c r="G12" s="131">
        <f>Protokoll!H12</f>
        <v>1293.1759999999999</v>
      </c>
      <c r="H12" s="128">
        <v>1</v>
      </c>
      <c r="I12" s="63">
        <f>(Protokoll!J12-Protokoll!J$5)</f>
        <v>1.7164351851851833E-2</v>
      </c>
      <c r="J12" s="63">
        <f>I12*F$13</f>
        <v>1.4967314814814798E-2</v>
      </c>
      <c r="K12" s="63">
        <f>(J12-MIN(J$12,J$15,J$18,J$21))</f>
        <v>2.6738425925922765E-4</v>
      </c>
      <c r="L12" s="66">
        <v>2</v>
      </c>
      <c r="M12" s="146"/>
      <c r="N12" s="151">
        <v>1</v>
      </c>
      <c r="O12" s="51"/>
      <c r="P12" s="51"/>
    </row>
    <row r="13" spans="1:16" ht="18" customHeight="1" thickBot="1" x14ac:dyDescent="0.2">
      <c r="A13" s="52">
        <v>1</v>
      </c>
      <c r="B13" s="53" t="str">
        <f>Protokoll!B13</f>
        <v>Torbjörn Herbertsson</v>
      </c>
      <c r="C13" s="53" t="str">
        <f>Protokoll!C13</f>
        <v>Håkan Stödberg</v>
      </c>
      <c r="D13" s="53"/>
      <c r="E13" s="53" t="str">
        <f>Protokoll!E13</f>
        <v>707</v>
      </c>
      <c r="F13" s="126">
        <f>Protokoll!F13</f>
        <v>0.872</v>
      </c>
      <c r="G13" s="132">
        <f>Protokoll!H13</f>
        <v>1345.4960000000001</v>
      </c>
      <c r="H13" s="129">
        <v>2</v>
      </c>
      <c r="I13" s="65">
        <f>(Protokoll!J13-Protokoll!J$6)</f>
        <v>1.7858796296296275E-2</v>
      </c>
      <c r="J13" s="65">
        <f>I13*F$13</f>
        <v>1.5572870370370352E-2</v>
      </c>
      <c r="K13" s="65">
        <f>(J13-MIN(J$13,J$16,J$19,J$22))</f>
        <v>0</v>
      </c>
      <c r="L13" s="66">
        <v>1</v>
      </c>
      <c r="M13" s="147">
        <f>SUM(L12:L14)</f>
        <v>4</v>
      </c>
      <c r="N13" s="152"/>
      <c r="O13" s="51"/>
      <c r="P13" s="51"/>
    </row>
    <row r="14" spans="1:16" ht="18" customHeight="1" thickBot="1" x14ac:dyDescent="0.2">
      <c r="A14" s="57"/>
      <c r="B14" s="58"/>
      <c r="C14" s="58"/>
      <c r="D14" s="58"/>
      <c r="E14" s="58">
        <f>Protokoll!E14</f>
        <v>0</v>
      </c>
      <c r="F14" s="127"/>
      <c r="G14" s="133">
        <f>Protokoll!H14</f>
        <v>1334.16</v>
      </c>
      <c r="H14" s="130">
        <v>3</v>
      </c>
      <c r="I14" s="65">
        <f>(Protokoll!J14-Protokoll!J$7)</f>
        <v>1.7708333333333326E-2</v>
      </c>
      <c r="J14" s="65">
        <f>I14*F$13</f>
        <v>1.5441666666666661E-2</v>
      </c>
      <c r="K14" s="63">
        <f>(J14-MIN(J$12,J$15,J$18,J$21))</f>
        <v>7.417361111110906E-4</v>
      </c>
      <c r="L14" s="99">
        <v>1</v>
      </c>
      <c r="M14" s="148"/>
      <c r="N14" s="153"/>
      <c r="O14" s="51"/>
      <c r="P14" s="51"/>
    </row>
    <row r="15" spans="1:16" ht="18" customHeight="1" thickBot="1" x14ac:dyDescent="0.2">
      <c r="A15" s="47"/>
      <c r="B15" s="48"/>
      <c r="C15" s="48"/>
      <c r="D15" s="48">
        <f>Protokoll!D15</f>
        <v>0</v>
      </c>
      <c r="E15" s="48">
        <f>Protokoll!E15</f>
        <v>0</v>
      </c>
      <c r="F15" s="125"/>
      <c r="G15" s="131">
        <f>Protokoll!H15</f>
        <v>1474.5519999999999</v>
      </c>
      <c r="H15" s="128">
        <v>1</v>
      </c>
      <c r="I15" s="63">
        <f>(Protokoll!J15-Protokoll!J$5)</f>
        <v>1.9571759259259247E-2</v>
      </c>
      <c r="J15" s="63">
        <f>I15*F$16</f>
        <v>1.7066574074074064E-2</v>
      </c>
      <c r="K15" s="63">
        <f>(J15-MIN(J$12,J$15,J$18,J$21))</f>
        <v>2.3666435185184936E-3</v>
      </c>
      <c r="L15" s="100">
        <v>5</v>
      </c>
      <c r="M15" s="149"/>
      <c r="N15" s="151">
        <v>4</v>
      </c>
      <c r="O15" s="51"/>
      <c r="P15" s="51"/>
    </row>
    <row r="16" spans="1:16" ht="18" customHeight="1" thickBot="1" x14ac:dyDescent="0.2">
      <c r="A16" s="52">
        <v>2</v>
      </c>
      <c r="B16" s="53" t="str">
        <f>Protokoll!B16</f>
        <v>Jan-Erik Jonsson</v>
      </c>
      <c r="C16" s="53">
        <f>Protokoll!C16</f>
        <v>0</v>
      </c>
      <c r="D16" s="53">
        <f>Protokoll!D16</f>
        <v>0</v>
      </c>
      <c r="E16" s="53" t="str">
        <f>Protokoll!E16</f>
        <v>707</v>
      </c>
      <c r="F16" s="126">
        <f>Protokoll!F16</f>
        <v>0.872</v>
      </c>
      <c r="G16" s="132">
        <f>Protokoll!H16</f>
        <v>1474.5519999999999</v>
      </c>
      <c r="H16" s="129">
        <v>2</v>
      </c>
      <c r="I16" s="65">
        <f>(Protokoll!J16-Protokoll!J$6)</f>
        <v>1.9571759259259247E-2</v>
      </c>
      <c r="J16" s="65">
        <f>I16*F$16</f>
        <v>1.7066574074074064E-2</v>
      </c>
      <c r="K16" s="65">
        <f>(J16-MIN(J$13,J$16,J$19,J$22))</f>
        <v>1.4937037037037124E-3</v>
      </c>
      <c r="L16" s="66">
        <v>4</v>
      </c>
      <c r="M16" s="147">
        <f>SUM(L15:L17)</f>
        <v>13</v>
      </c>
      <c r="N16" s="152"/>
      <c r="O16" s="51"/>
      <c r="P16" s="51"/>
    </row>
    <row r="17" spans="1:16" ht="18" customHeight="1" thickBot="1" x14ac:dyDescent="0.2">
      <c r="A17" s="57"/>
      <c r="B17" s="58"/>
      <c r="C17" s="58"/>
      <c r="D17" s="58"/>
      <c r="E17" s="58">
        <f>Protokoll!E17</f>
        <v>0</v>
      </c>
      <c r="F17" s="127"/>
      <c r="G17" s="133">
        <f>Protokoll!H17</f>
        <v>1479.7840000000001</v>
      </c>
      <c r="H17" s="130">
        <v>3</v>
      </c>
      <c r="I17" s="65">
        <f>(Protokoll!J17-Protokoll!J$7)</f>
        <v>1.9641203703703702E-2</v>
      </c>
      <c r="J17" s="67">
        <f>I17*F$16</f>
        <v>1.7127129629629628E-2</v>
      </c>
      <c r="K17" s="63">
        <f>(J17-MIN(J$12,J$15,J$18,J$21))</f>
        <v>2.4271990740740573E-3</v>
      </c>
      <c r="L17" s="99">
        <v>4</v>
      </c>
      <c r="M17" s="148"/>
      <c r="N17" s="153"/>
      <c r="O17" s="51"/>
      <c r="P17" s="51"/>
    </row>
    <row r="18" spans="1:16" ht="18" customHeight="1" thickBot="1" x14ac:dyDescent="0.2">
      <c r="A18" s="47"/>
      <c r="B18" s="48">
        <f>Protokoll!B18</f>
        <v>0</v>
      </c>
      <c r="C18" s="48">
        <f>Protokoll!C18</f>
        <v>0</v>
      </c>
      <c r="D18" s="48">
        <f>Protokoll!D18</f>
        <v>0</v>
      </c>
      <c r="E18" s="48">
        <f>Protokoll!E18</f>
        <v>0</v>
      </c>
      <c r="F18" s="125"/>
      <c r="G18" s="131">
        <f>Protokoll!H18</f>
        <v>1433.444</v>
      </c>
      <c r="H18" s="128">
        <v>1</v>
      </c>
      <c r="I18" s="63">
        <f>(Protokoll!J18-Protokoll!J$5)</f>
        <v>1.8599537037036984E-2</v>
      </c>
      <c r="J18" s="63">
        <f>I18*F$19</f>
        <v>1.6590787037036991E-2</v>
      </c>
      <c r="K18" s="63">
        <f>(J18-MIN(J$12,J$15,J$18,J$21))</f>
        <v>1.8908564814814205E-3</v>
      </c>
      <c r="L18" s="100">
        <v>4</v>
      </c>
      <c r="M18" s="149"/>
      <c r="N18" s="151">
        <v>5</v>
      </c>
      <c r="O18" s="51"/>
      <c r="P18" s="51"/>
    </row>
    <row r="19" spans="1:16" ht="18" customHeight="1" thickBot="1" x14ac:dyDescent="0.2">
      <c r="A19" s="52">
        <v>3</v>
      </c>
      <c r="B19" s="53" t="str">
        <f>Protokoll!B19</f>
        <v>Staffan Kerker</v>
      </c>
      <c r="C19" s="53" t="str">
        <f>Protokoll!C19</f>
        <v>Rickard Magnusson</v>
      </c>
      <c r="D19" s="53">
        <f>Protokoll!D19</f>
        <v>0</v>
      </c>
      <c r="E19" s="53">
        <f>Protokoll!E19</f>
        <v>707</v>
      </c>
      <c r="F19" s="126">
        <f>Protokoll!F19</f>
        <v>0.89200000000000002</v>
      </c>
      <c r="G19" s="132">
        <f>Protokoll!H19</f>
        <v>1521.752</v>
      </c>
      <c r="H19" s="129">
        <v>2</v>
      </c>
      <c r="I19" s="65">
        <f>(Protokoll!J19-Protokoll!J$6)</f>
        <v>1.9745370370370385E-2</v>
      </c>
      <c r="J19" s="65">
        <f>I19*F$19</f>
        <v>1.7612870370370383E-2</v>
      </c>
      <c r="K19" s="65">
        <f>(J19-MIN(J$13,J$16,J$19,J$22))</f>
        <v>2.0400000000000314E-3</v>
      </c>
      <c r="L19" s="66">
        <v>5</v>
      </c>
      <c r="M19" s="147">
        <f>SUM(L18:L20)</f>
        <v>14</v>
      </c>
      <c r="N19" s="152"/>
      <c r="O19" s="51"/>
      <c r="P19" s="51"/>
    </row>
    <row r="20" spans="1:16" ht="18" customHeight="1" thickBot="1" x14ac:dyDescent="0.2">
      <c r="A20" s="57"/>
      <c r="B20" s="58"/>
      <c r="C20" s="58"/>
      <c r="D20" s="58"/>
      <c r="E20" s="58">
        <f>Protokoll!E20</f>
        <v>0</v>
      </c>
      <c r="F20" s="127"/>
      <c r="G20" s="133">
        <f>Protokoll!H20</f>
        <v>1562.7840000000001</v>
      </c>
      <c r="H20" s="130">
        <v>3</v>
      </c>
      <c r="I20" s="65">
        <f>(Protokoll!J20-Protokoll!J$7)</f>
        <v>2.0277777777777728E-2</v>
      </c>
      <c r="J20" s="65">
        <f>I20*F$19</f>
        <v>1.8087777777777734E-2</v>
      </c>
      <c r="K20" s="65">
        <f>(J20-MIN(J$13,J$16,J$19,J$22))</f>
        <v>2.5149074074073824E-3</v>
      </c>
      <c r="L20" s="99">
        <v>5</v>
      </c>
      <c r="M20" s="148"/>
      <c r="N20" s="153"/>
      <c r="O20" s="51"/>
      <c r="P20" s="51"/>
    </row>
    <row r="21" spans="1:16" ht="18" customHeight="1" thickBot="1" x14ac:dyDescent="0.2">
      <c r="A21" s="47"/>
      <c r="B21" s="48">
        <f>Protokoll!B21</f>
        <v>0</v>
      </c>
      <c r="C21" s="48">
        <f>Protokoll!C21</f>
        <v>0</v>
      </c>
      <c r="D21" s="48">
        <f>Protokoll!D21</f>
        <v>0</v>
      </c>
      <c r="E21" s="48">
        <f>Protokoll!E21</f>
        <v>0</v>
      </c>
      <c r="F21" s="125"/>
      <c r="G21" s="131">
        <f>Protokoll!H21</f>
        <v>1270.0740000000001</v>
      </c>
      <c r="H21" s="128">
        <v>1</v>
      </c>
      <c r="I21" s="63">
        <f>(Protokoll!J21-Protokoll!J$5)</f>
        <v>1.7152777777777795E-2</v>
      </c>
      <c r="J21" s="63">
        <f>I21*F$22</f>
        <v>1.469993055555557E-2</v>
      </c>
      <c r="K21" s="63">
        <f>(J21-MIN(J$12,J$15,J$18,J$21))</f>
        <v>0</v>
      </c>
      <c r="L21" s="100">
        <v>1</v>
      </c>
      <c r="M21" s="149"/>
      <c r="N21" s="151">
        <v>2</v>
      </c>
      <c r="O21" s="51"/>
      <c r="P21" s="51"/>
    </row>
    <row r="22" spans="1:16" ht="18" customHeight="1" thickBot="1" x14ac:dyDescent="0.2">
      <c r="A22" s="52">
        <v>4</v>
      </c>
      <c r="B22" s="53" t="str">
        <f>Protokoll!B22</f>
        <v>Lars Berglund</v>
      </c>
      <c r="C22" s="53" t="str">
        <f>Protokoll!C22</f>
        <v>Claes Johansson</v>
      </c>
      <c r="D22" s="53">
        <f>Protokoll!D22</f>
        <v>0</v>
      </c>
      <c r="E22" s="53" t="str">
        <f>Protokoll!E22</f>
        <v>Maxi Magic</v>
      </c>
      <c r="F22" s="126">
        <f>Protokoll!F22</f>
        <v>0.85699999999999998</v>
      </c>
      <c r="G22" s="132">
        <f>Protokoll!H22</f>
        <v>1422.62</v>
      </c>
      <c r="H22" s="129">
        <v>2</v>
      </c>
      <c r="I22" s="65">
        <f>(Protokoll!J22-Protokoll!J$6)</f>
        <v>1.9212962962962932E-2</v>
      </c>
      <c r="J22" s="65">
        <f>I22*F$22</f>
        <v>1.6465509259259232E-2</v>
      </c>
      <c r="K22" s="65">
        <f>(J22-MIN(J$13,J$16,J$19,J$22))</f>
        <v>8.9263888888888032E-4</v>
      </c>
      <c r="L22" s="66">
        <v>3</v>
      </c>
      <c r="M22" s="147">
        <f>SUM(L21:L23)</f>
        <v>7</v>
      </c>
      <c r="N22" s="152"/>
      <c r="O22" s="51"/>
      <c r="P22" s="51"/>
    </row>
    <row r="23" spans="1:16" ht="18" customHeight="1" thickBot="1" x14ac:dyDescent="0.2">
      <c r="A23" s="57"/>
      <c r="B23" s="58"/>
      <c r="C23" s="58"/>
      <c r="D23" s="58"/>
      <c r="E23" s="58">
        <f>Protokoll!E23</f>
        <v>0</v>
      </c>
      <c r="F23" s="127"/>
      <c r="G23" s="133">
        <f>Protokoll!H23</f>
        <v>1363.4870000000001</v>
      </c>
      <c r="H23" s="130">
        <v>3</v>
      </c>
      <c r="I23" s="65">
        <f>(Protokoll!J23-Protokoll!J$7)</f>
        <v>1.8414351851851807E-2</v>
      </c>
      <c r="J23" s="67">
        <f>I23*F$22</f>
        <v>1.5781099537036998E-2</v>
      </c>
      <c r="K23" s="65">
        <f>(J23-MIN(J$13,J$16,J$19,J$22))</f>
        <v>2.0822916666664651E-4</v>
      </c>
      <c r="L23" s="99">
        <v>3</v>
      </c>
      <c r="M23" s="148"/>
      <c r="N23" s="153"/>
      <c r="O23" s="51"/>
      <c r="P23" s="51"/>
    </row>
    <row r="24" spans="1:16" ht="18" customHeight="1" thickBot="1" x14ac:dyDescent="0.2">
      <c r="A24" s="47"/>
      <c r="B24" s="48">
        <f>Protokoll!B24</f>
        <v>0</v>
      </c>
      <c r="C24" s="48">
        <f>Protokoll!C24</f>
        <v>0</v>
      </c>
      <c r="D24" s="48">
        <f>Protokoll!D24</f>
        <v>0</v>
      </c>
      <c r="E24" s="48">
        <f>Protokoll!E24</f>
        <v>0</v>
      </c>
      <c r="F24" s="125"/>
      <c r="G24" s="131">
        <f>Protokoll!H24</f>
        <v>1313.6420000000001</v>
      </c>
      <c r="H24" s="128">
        <v>1</v>
      </c>
      <c r="I24" s="63">
        <f>(Protokoll!J24-Protokoll!J$5)</f>
        <v>1.807870370370368E-2</v>
      </c>
      <c r="J24" s="63">
        <f>I24*F$25</f>
        <v>1.5204189814814794E-2</v>
      </c>
      <c r="K24" s="63">
        <f>(J24-MIN(J$12,J$15,J$18,J$21,J$24,J$27,J$30,J$33))</f>
        <v>5.0425925925922342E-4</v>
      </c>
      <c r="L24" s="100">
        <v>3</v>
      </c>
      <c r="M24" s="149"/>
      <c r="N24" s="151">
        <v>3</v>
      </c>
      <c r="O24" s="51"/>
      <c r="P24" s="51"/>
    </row>
    <row r="25" spans="1:16" ht="18" customHeight="1" thickBot="1" x14ac:dyDescent="0.2">
      <c r="A25" s="52">
        <v>5</v>
      </c>
      <c r="B25" s="53" t="str">
        <f>Protokoll!B25</f>
        <v>Felix Kelemit</v>
      </c>
      <c r="C25" s="53" t="str">
        <f>Protokoll!C25</f>
        <v>Fabian Kelemit</v>
      </c>
      <c r="D25" s="53">
        <f>Protokoll!D25</f>
        <v>0</v>
      </c>
      <c r="E25" s="53" t="str">
        <f>Protokoll!E25</f>
        <v>Chess</v>
      </c>
      <c r="F25" s="126">
        <f>Protokoll!F25</f>
        <v>0.84099999999999997</v>
      </c>
      <c r="G25" s="132">
        <f>Protokoll!H25</f>
        <v>1385.127</v>
      </c>
      <c r="H25" s="129">
        <v>2</v>
      </c>
      <c r="I25" s="65">
        <f>(Protokoll!J25-Protokoll!J$6)</f>
        <v>1.9062499999999982E-2</v>
      </c>
      <c r="J25" s="65">
        <f>I25*F$25</f>
        <v>1.6031562499999985E-2</v>
      </c>
      <c r="K25" s="65">
        <f>(J25-MIN(J$13,J$16,J$19,J$22,J$25,J$28,J$31,J$34))</f>
        <v>4.5869212962963354E-4</v>
      </c>
      <c r="L25" s="66">
        <v>2</v>
      </c>
      <c r="M25" s="147">
        <f>SUM(L24:L26)</f>
        <v>7</v>
      </c>
      <c r="N25" s="152"/>
      <c r="O25" s="51"/>
      <c r="P25" s="51"/>
    </row>
    <row r="26" spans="1:16" ht="18" customHeight="1" thickBot="1" x14ac:dyDescent="0.2">
      <c r="A26" s="57"/>
      <c r="B26" s="58"/>
      <c r="C26" s="58"/>
      <c r="D26" s="58"/>
      <c r="E26" s="58">
        <f>Protokoll!E26</f>
        <v>0</v>
      </c>
      <c r="F26" s="127"/>
      <c r="G26" s="133">
        <f>Protokoll!H26</f>
        <v>1353.1689999999999</v>
      </c>
      <c r="H26" s="130">
        <v>3</v>
      </c>
      <c r="I26" s="65">
        <f>(Protokoll!J26-Protokoll!J$7)</f>
        <v>1.8622685185185173E-2</v>
      </c>
      <c r="J26" s="65">
        <f>I26*F$25</f>
        <v>1.5661678240740731E-2</v>
      </c>
      <c r="K26" s="65">
        <f>(J26-MIN(J$13,J$16,J$19,J$22,J$25,J$28,J$31,J$34))</f>
        <v>8.880787037037971E-5</v>
      </c>
      <c r="L26" s="99">
        <v>2</v>
      </c>
      <c r="M26" s="148"/>
      <c r="N26" s="153"/>
      <c r="O26" s="51"/>
      <c r="P26" s="51"/>
    </row>
    <row r="27" spans="1:16" ht="18" customHeight="1" thickBot="1" x14ac:dyDescent="0.2">
      <c r="A27" s="52"/>
      <c r="B27" s="48"/>
      <c r="C27" s="48"/>
      <c r="D27" s="48"/>
      <c r="E27" s="48"/>
      <c r="F27" s="49"/>
      <c r="G27" s="53"/>
      <c r="H27" s="50">
        <v>1</v>
      </c>
      <c r="I27" s="63"/>
      <c r="J27" s="63"/>
      <c r="K27" s="63"/>
      <c r="L27" s="100"/>
      <c r="M27" s="62"/>
      <c r="N27" s="154"/>
      <c r="O27" s="51"/>
      <c r="P27" s="51"/>
    </row>
    <row r="28" spans="1:16" ht="18" customHeight="1" thickBot="1" x14ac:dyDescent="0.2">
      <c r="A28" s="52">
        <v>6</v>
      </c>
      <c r="B28" s="53"/>
      <c r="C28" s="53"/>
      <c r="D28" s="53"/>
      <c r="E28" s="53"/>
      <c r="F28" s="97"/>
      <c r="G28" s="53"/>
      <c r="H28" s="55">
        <v>2</v>
      </c>
      <c r="I28" s="65"/>
      <c r="J28" s="65"/>
      <c r="K28" s="65"/>
      <c r="L28" s="66"/>
      <c r="M28" s="56"/>
      <c r="N28" s="150"/>
      <c r="O28" s="51"/>
      <c r="P28" s="51"/>
    </row>
    <row r="29" spans="1:16" ht="18" customHeight="1" thickBot="1" x14ac:dyDescent="0.2">
      <c r="A29" s="57"/>
      <c r="B29" s="58"/>
      <c r="C29" s="58"/>
      <c r="D29" s="58"/>
      <c r="E29" s="58"/>
      <c r="F29" s="59"/>
      <c r="G29" s="58"/>
      <c r="H29" s="60">
        <v>3</v>
      </c>
      <c r="I29" s="98"/>
      <c r="J29" s="98"/>
      <c r="K29" s="98"/>
      <c r="L29" s="99"/>
      <c r="M29" s="61"/>
      <c r="N29" s="150"/>
      <c r="O29" s="51"/>
      <c r="P29" s="51"/>
    </row>
    <row r="30" spans="1:16" ht="18" customHeight="1" thickBot="1" x14ac:dyDescent="0.2">
      <c r="A30" s="47"/>
      <c r="B30" s="48"/>
      <c r="C30" s="48"/>
      <c r="D30" s="48"/>
      <c r="E30" s="48"/>
      <c r="F30" s="49"/>
      <c r="G30" s="48"/>
      <c r="H30" s="50">
        <v>1</v>
      </c>
      <c r="I30" s="104"/>
      <c r="J30" s="105"/>
      <c r="K30" s="101"/>
      <c r="L30" s="100"/>
      <c r="M30" s="62"/>
      <c r="N30" s="150"/>
      <c r="O30" s="51"/>
      <c r="P30" s="51"/>
    </row>
    <row r="31" spans="1:16" ht="18" customHeight="1" thickBot="1" x14ac:dyDescent="0.2">
      <c r="A31" s="52">
        <v>7</v>
      </c>
      <c r="B31" s="53"/>
      <c r="C31" s="53"/>
      <c r="D31" s="53"/>
      <c r="E31" s="53"/>
      <c r="F31" s="54"/>
      <c r="G31" s="53"/>
      <c r="H31" s="55">
        <v>2</v>
      </c>
      <c r="I31" s="101"/>
      <c r="J31" s="65"/>
      <c r="K31" s="65"/>
      <c r="L31" s="66"/>
      <c r="M31" s="56"/>
      <c r="N31" s="150"/>
      <c r="O31" s="51"/>
      <c r="P31" s="51"/>
    </row>
    <row r="32" spans="1:16" ht="18" customHeight="1" thickBot="1" x14ac:dyDescent="0.2">
      <c r="A32" s="57"/>
      <c r="B32" s="58"/>
      <c r="C32" s="53"/>
      <c r="D32" s="58"/>
      <c r="E32" s="58"/>
      <c r="F32" s="59"/>
      <c r="G32" s="58"/>
      <c r="H32" s="60">
        <v>3</v>
      </c>
      <c r="I32" s="65"/>
      <c r="J32" s="67"/>
      <c r="K32" s="65"/>
      <c r="L32" s="66"/>
      <c r="M32" s="61"/>
      <c r="N32" s="150"/>
      <c r="O32" s="51"/>
      <c r="P32" s="51"/>
    </row>
    <row r="33" spans="1:16" ht="18" customHeight="1" thickBot="1" x14ac:dyDescent="0.2">
      <c r="A33" s="108"/>
      <c r="B33" s="110"/>
      <c r="C33" s="109"/>
      <c r="D33" s="48"/>
      <c r="E33" s="48"/>
      <c r="F33" s="49"/>
      <c r="G33" s="48"/>
      <c r="H33" s="50">
        <v>1</v>
      </c>
      <c r="I33" s="63"/>
      <c r="J33" s="63"/>
      <c r="K33" s="63"/>
      <c r="L33" s="64"/>
      <c r="M33" s="62"/>
      <c r="N33" s="150"/>
      <c r="O33" s="51"/>
      <c r="P33" s="51"/>
    </row>
    <row r="34" spans="1:16" ht="18" customHeight="1" thickBot="1" x14ac:dyDescent="0.2">
      <c r="A34" s="52">
        <v>8</v>
      </c>
      <c r="B34"/>
      <c r="C34" s="102"/>
      <c r="D34" s="53"/>
      <c r="E34" s="53"/>
      <c r="F34" s="54"/>
      <c r="G34" s="53"/>
      <c r="H34" s="55">
        <v>2</v>
      </c>
      <c r="I34" s="65"/>
      <c r="J34" s="65"/>
      <c r="K34" s="65"/>
      <c r="L34" s="66"/>
      <c r="M34" s="56"/>
      <c r="N34" s="150"/>
      <c r="O34" s="51"/>
      <c r="P34" s="51"/>
    </row>
    <row r="35" spans="1:16" ht="18" customHeight="1" thickBot="1" x14ac:dyDescent="0.2">
      <c r="A35" s="57"/>
      <c r="B35" s="58"/>
      <c r="C35" s="58"/>
      <c r="D35" s="58"/>
      <c r="E35" s="58"/>
      <c r="F35" s="59"/>
      <c r="G35" s="58"/>
      <c r="H35" s="60">
        <v>3</v>
      </c>
      <c r="I35" s="68"/>
      <c r="J35" s="67"/>
      <c r="K35" s="98"/>
      <c r="L35" s="99"/>
      <c r="M35" s="61"/>
      <c r="N35" s="150"/>
      <c r="O35" s="51"/>
      <c r="P35" s="51"/>
    </row>
    <row r="36" spans="1:16" ht="18" customHeight="1" thickBot="1" x14ac:dyDescent="0.2">
      <c r="A36" s="47"/>
      <c r="B36"/>
      <c r="C36" s="103"/>
      <c r="D36" s="48"/>
      <c r="E36" s="48"/>
      <c r="F36" s="49"/>
      <c r="G36" s="48"/>
      <c r="H36" s="50">
        <v>1</v>
      </c>
      <c r="I36" s="63"/>
      <c r="J36" s="63"/>
      <c r="K36" s="63"/>
      <c r="L36" s="64"/>
      <c r="M36" s="62"/>
      <c r="N36" s="150"/>
    </row>
    <row r="37" spans="1:16" ht="18" customHeight="1" thickBot="1" x14ac:dyDescent="0.2">
      <c r="A37" s="52">
        <v>9</v>
      </c>
      <c r="B37"/>
      <c r="C37" s="102"/>
      <c r="D37" s="53"/>
      <c r="E37" s="53"/>
      <c r="F37" s="54"/>
      <c r="G37" s="53"/>
      <c r="H37" s="55">
        <v>2</v>
      </c>
      <c r="I37" s="65"/>
      <c r="J37" s="65"/>
      <c r="K37" s="65"/>
      <c r="L37" s="66"/>
      <c r="M37" s="56"/>
      <c r="N37" s="150"/>
    </row>
    <row r="38" spans="1:16" ht="18" customHeight="1" thickBot="1" x14ac:dyDescent="0.2">
      <c r="A38" s="57"/>
      <c r="B38" s="58"/>
      <c r="C38" s="58"/>
      <c r="D38" s="58"/>
      <c r="E38" s="58"/>
      <c r="F38" s="59"/>
      <c r="G38" s="58"/>
      <c r="H38" s="60">
        <v>3</v>
      </c>
      <c r="I38" s="68"/>
      <c r="J38" s="67"/>
      <c r="K38" s="98"/>
      <c r="L38" s="99"/>
      <c r="M38" s="61"/>
      <c r="N38" s="150"/>
    </row>
    <row r="39" spans="1:16" ht="18" customHeight="1" thickBot="1" x14ac:dyDescent="0.2">
      <c r="A39" s="47"/>
      <c r="B39"/>
      <c r="C39" s="103"/>
      <c r="D39" s="48"/>
      <c r="E39" s="48"/>
      <c r="F39" s="49"/>
      <c r="G39" s="48"/>
      <c r="H39" s="50">
        <v>1</v>
      </c>
      <c r="I39" s="63"/>
      <c r="J39" s="63"/>
      <c r="K39" s="63"/>
      <c r="L39" s="64"/>
      <c r="M39" s="62"/>
      <c r="N39" s="150"/>
    </row>
    <row r="40" spans="1:16" ht="18" customHeight="1" thickBot="1" x14ac:dyDescent="0.2">
      <c r="A40" s="52">
        <v>10</v>
      </c>
      <c r="B40"/>
      <c r="C40" s="102"/>
      <c r="D40" s="53"/>
      <c r="E40" s="53"/>
      <c r="F40" s="54"/>
      <c r="G40" s="53"/>
      <c r="H40" s="55">
        <v>2</v>
      </c>
      <c r="I40" s="65"/>
      <c r="J40" s="65"/>
      <c r="K40" s="65"/>
      <c r="L40" s="66"/>
      <c r="M40" s="56"/>
      <c r="N40" s="150"/>
    </row>
    <row r="41" spans="1:16" ht="18" customHeight="1" thickBot="1" x14ac:dyDescent="0.2">
      <c r="A41" s="57"/>
      <c r="B41" s="58"/>
      <c r="C41" s="58"/>
      <c r="D41" s="58"/>
      <c r="E41" s="58"/>
      <c r="F41" s="59"/>
      <c r="G41" s="58"/>
      <c r="H41" s="60">
        <v>3</v>
      </c>
      <c r="I41" s="68"/>
      <c r="J41" s="67"/>
      <c r="K41" s="98"/>
      <c r="L41" s="99"/>
      <c r="M41" s="61"/>
      <c r="N41" s="150"/>
    </row>
  </sheetData>
  <sheetProtection selectLockedCells="1" selectUnlockedCells="1"/>
  <mergeCells count="10">
    <mergeCell ref="N36:N38"/>
    <mergeCell ref="N39:N41"/>
    <mergeCell ref="N30:N32"/>
    <mergeCell ref="N33:N35"/>
    <mergeCell ref="N12:N14"/>
    <mergeCell ref="N15:N17"/>
    <mergeCell ref="N18:N20"/>
    <mergeCell ref="N21:N23"/>
    <mergeCell ref="N24:N26"/>
    <mergeCell ref="N27:N29"/>
  </mergeCells>
  <printOptions horizontalCentered="1"/>
  <pageMargins left="0" right="0" top="0.39374999999999999" bottom="0.39374999999999999" header="0.51180555555555551" footer="0.51180555555555551"/>
  <pageSetup paperSize="9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tabSelected="1" topLeftCell="A6" zoomScaleNormal="100" workbookViewId="0">
      <selection activeCell="F19" sqref="F19"/>
    </sheetView>
  </sheetViews>
  <sheetFormatPr baseColWidth="10" defaultColWidth="9.25" defaultRowHeight="13" x14ac:dyDescent="0.15"/>
  <cols>
    <col min="1" max="1" width="6.75" style="1" customWidth="1"/>
    <col min="2" max="2" width="26.75" style="1" customWidth="1"/>
    <col min="3" max="3" width="27.25" style="1" customWidth="1"/>
    <col min="4" max="4" width="11.75" style="1" customWidth="1"/>
    <col min="5" max="5" width="16.25" style="1" customWidth="1"/>
    <col min="6" max="7" width="13.25" style="69" customWidth="1"/>
    <col min="8" max="8" width="14.25" style="1" customWidth="1"/>
    <col min="9" max="9" width="8.75" style="1" customWidth="1"/>
    <col min="10" max="11" width="15.75" style="1" customWidth="1"/>
    <col min="12" max="15" width="12.75" style="1" customWidth="1"/>
    <col min="16" max="16384" width="9.25" style="1"/>
  </cols>
  <sheetData>
    <row r="1" spans="1:14" ht="25" customHeight="1" x14ac:dyDescent="0.25">
      <c r="D1" s="3" t="s">
        <v>35</v>
      </c>
    </row>
    <row r="2" spans="1:14" ht="20" customHeight="1" x14ac:dyDescent="0.25">
      <c r="A2" s="2"/>
      <c r="D2" s="5" t="s">
        <v>29</v>
      </c>
      <c r="I2" s="3"/>
      <c r="J2" s="4"/>
      <c r="K2" s="4"/>
    </row>
    <row r="3" spans="1:14" ht="18" customHeight="1" x14ac:dyDescent="0.2">
      <c r="A3" s="2"/>
    </row>
    <row r="4" spans="1:14" ht="18" customHeight="1" thickBot="1" x14ac:dyDescent="0.25">
      <c r="A4" s="2"/>
      <c r="M4" s="12"/>
      <c r="N4" s="12"/>
    </row>
    <row r="5" spans="1:14" ht="18" customHeight="1" x14ac:dyDescent="0.15">
      <c r="A5" s="6" t="s">
        <v>1</v>
      </c>
      <c r="B5" s="7"/>
      <c r="C5" s="70" t="s">
        <v>32</v>
      </c>
      <c r="D5" s="9"/>
      <c r="F5" s="112" t="s">
        <v>2</v>
      </c>
      <c r="G5" s="113"/>
      <c r="H5" s="114"/>
      <c r="I5" s="115"/>
      <c r="J5" s="116">
        <v>0.74305555555555558</v>
      </c>
      <c r="M5" s="12"/>
      <c r="N5" s="12"/>
    </row>
    <row r="6" spans="1:14" ht="18" customHeight="1" x14ac:dyDescent="0.15">
      <c r="A6" s="13"/>
      <c r="B6" s="14"/>
      <c r="C6" s="71"/>
      <c r="D6" s="16"/>
      <c r="F6" s="117" t="s">
        <v>3</v>
      </c>
      <c r="G6" s="111"/>
      <c r="H6" s="19"/>
      <c r="I6" s="20"/>
      <c r="J6" s="118">
        <v>0.77083333333333337</v>
      </c>
      <c r="L6" s="30"/>
      <c r="M6" s="12"/>
      <c r="N6" s="12"/>
    </row>
    <row r="7" spans="1:14" ht="18" customHeight="1" thickBot="1" x14ac:dyDescent="0.2">
      <c r="A7" s="22" t="s">
        <v>4</v>
      </c>
      <c r="B7" s="23"/>
      <c r="C7" s="72">
        <v>45461</v>
      </c>
      <c r="D7" s="73"/>
      <c r="F7" s="119" t="s">
        <v>5</v>
      </c>
      <c r="G7" s="120"/>
      <c r="H7" s="121"/>
      <c r="I7" s="122"/>
      <c r="J7" s="123">
        <v>0.79861111111111116</v>
      </c>
      <c r="K7" s="4"/>
      <c r="L7" s="31"/>
      <c r="M7" s="4"/>
      <c r="N7" s="4"/>
    </row>
    <row r="8" spans="1:14" ht="18" customHeight="1" thickBot="1" x14ac:dyDescent="0.2">
      <c r="E8" s="17"/>
      <c r="J8" s="31"/>
    </row>
    <row r="9" spans="1:14" ht="18" customHeight="1" x14ac:dyDescent="0.15">
      <c r="A9" s="74" t="s">
        <v>6</v>
      </c>
      <c r="B9" s="33" t="s">
        <v>7</v>
      </c>
      <c r="C9" s="34" t="s">
        <v>8</v>
      </c>
      <c r="D9" s="34" t="s">
        <v>9</v>
      </c>
      <c r="E9" s="34" t="s">
        <v>10</v>
      </c>
      <c r="F9" s="75" t="s">
        <v>33</v>
      </c>
      <c r="G9" s="75" t="s">
        <v>13</v>
      </c>
      <c r="H9" s="34" t="s">
        <v>11</v>
      </c>
      <c r="I9" s="34" t="s">
        <v>12</v>
      </c>
      <c r="J9" s="36" t="s">
        <v>30</v>
      </c>
    </row>
    <row r="10" spans="1:14" ht="18" customHeight="1" x14ac:dyDescent="0.15">
      <c r="A10" s="37"/>
      <c r="B10" s="38"/>
      <c r="C10" s="39"/>
      <c r="D10" s="39"/>
      <c r="E10" s="39"/>
      <c r="F10" s="76"/>
      <c r="G10" s="76" t="s">
        <v>34</v>
      </c>
      <c r="H10" s="39" t="s">
        <v>19</v>
      </c>
      <c r="I10" s="39" t="s">
        <v>20</v>
      </c>
      <c r="J10" s="41" t="s">
        <v>31</v>
      </c>
    </row>
    <row r="11" spans="1:14" ht="18" customHeight="1" thickBot="1" x14ac:dyDescent="0.2">
      <c r="A11" s="42"/>
      <c r="B11" s="43"/>
      <c r="C11" s="44"/>
      <c r="D11" s="44"/>
      <c r="E11" s="44"/>
      <c r="F11" s="77"/>
      <c r="G11" s="77"/>
      <c r="H11" s="86"/>
      <c r="I11" s="45"/>
      <c r="J11" s="78" t="s">
        <v>26</v>
      </c>
    </row>
    <row r="12" spans="1:14" ht="18" customHeight="1" x14ac:dyDescent="0.15">
      <c r="A12" s="32"/>
      <c r="C12" s="79"/>
      <c r="E12" s="80"/>
      <c r="F12" s="81"/>
      <c r="G12" s="134">
        <v>1483</v>
      </c>
      <c r="H12" s="140">
        <f>(G12*F13)</f>
        <v>1293.1759999999999</v>
      </c>
      <c r="I12" s="137">
        <v>1</v>
      </c>
      <c r="J12" s="83">
        <v>0.76021990740740741</v>
      </c>
      <c r="K12" s="84"/>
    </row>
    <row r="13" spans="1:14" ht="18" customHeight="1" x14ac:dyDescent="0.15">
      <c r="A13" s="85">
        <v>1</v>
      </c>
      <c r="B13" s="1" t="s">
        <v>32</v>
      </c>
      <c r="C13" s="86" t="s">
        <v>36</v>
      </c>
      <c r="E13" s="87" t="s">
        <v>44</v>
      </c>
      <c r="F13" s="88">
        <v>0.872</v>
      </c>
      <c r="G13" s="135">
        <v>1543</v>
      </c>
      <c r="H13" s="142">
        <f>(G13*F13)</f>
        <v>1345.4960000000001</v>
      </c>
      <c r="I13" s="138">
        <v>2</v>
      </c>
      <c r="J13" s="90">
        <v>0.78869212962962965</v>
      </c>
      <c r="K13" s="84"/>
    </row>
    <row r="14" spans="1:14" ht="18" customHeight="1" thickBot="1" x14ac:dyDescent="0.2">
      <c r="A14" s="91"/>
      <c r="B14" s="45"/>
      <c r="C14" s="45"/>
      <c r="D14" s="45"/>
      <c r="E14" s="92"/>
      <c r="F14" s="93"/>
      <c r="G14" s="136">
        <v>1530</v>
      </c>
      <c r="H14" s="142">
        <f>(G14*F13)</f>
        <v>1334.16</v>
      </c>
      <c r="I14" s="139">
        <v>3</v>
      </c>
      <c r="J14" s="95">
        <v>0.81631944444444449</v>
      </c>
      <c r="K14" s="84"/>
    </row>
    <row r="15" spans="1:14" ht="18" customHeight="1" x14ac:dyDescent="0.15">
      <c r="A15" s="32"/>
      <c r="C15" s="79"/>
      <c r="D15" s="79"/>
      <c r="E15" s="80"/>
      <c r="F15" s="81"/>
      <c r="G15" s="134">
        <v>1691</v>
      </c>
      <c r="H15" s="140">
        <f>(G15*F16)</f>
        <v>1474.5519999999999</v>
      </c>
      <c r="I15" s="137">
        <v>1</v>
      </c>
      <c r="J15" s="83">
        <v>0.76262731481481483</v>
      </c>
      <c r="K15" s="84"/>
    </row>
    <row r="16" spans="1:14" ht="18" customHeight="1" x14ac:dyDescent="0.15">
      <c r="A16" s="85">
        <v>2</v>
      </c>
      <c r="B16" s="4" t="s">
        <v>37</v>
      </c>
      <c r="C16" s="86"/>
      <c r="D16" s="86"/>
      <c r="E16" s="87" t="s">
        <v>44</v>
      </c>
      <c r="F16" s="88">
        <v>0.872</v>
      </c>
      <c r="G16" s="135">
        <v>1691</v>
      </c>
      <c r="H16" s="142">
        <f>(G16*F16)</f>
        <v>1474.5519999999999</v>
      </c>
      <c r="I16" s="138">
        <v>2</v>
      </c>
      <c r="J16" s="90">
        <v>0.79040509259259262</v>
      </c>
      <c r="K16" s="84"/>
    </row>
    <row r="17" spans="1:11" ht="18" customHeight="1" thickBot="1" x14ac:dyDescent="0.2">
      <c r="A17" s="91"/>
      <c r="B17" s="86"/>
      <c r="C17" s="96"/>
      <c r="D17" s="45"/>
      <c r="E17" s="92"/>
      <c r="F17" s="93"/>
      <c r="G17" s="136">
        <v>1697</v>
      </c>
      <c r="H17" s="141">
        <f>(G17*F16)</f>
        <v>1479.7840000000001</v>
      </c>
      <c r="I17" s="139">
        <v>3</v>
      </c>
      <c r="J17" s="95">
        <v>0.81825231481481486</v>
      </c>
      <c r="K17" s="84"/>
    </row>
    <row r="18" spans="1:11" ht="18" customHeight="1" x14ac:dyDescent="0.15">
      <c r="A18" s="32"/>
      <c r="B18" s="79"/>
      <c r="C18" s="79"/>
      <c r="D18" s="79"/>
      <c r="E18" s="4"/>
      <c r="F18" s="81"/>
      <c r="G18" s="134">
        <v>1607</v>
      </c>
      <c r="H18" s="140">
        <f>(G18*F19)</f>
        <v>1433.444</v>
      </c>
      <c r="I18" s="137">
        <v>1</v>
      </c>
      <c r="J18" s="83">
        <v>0.76165509259259256</v>
      </c>
      <c r="K18" s="84"/>
    </row>
    <row r="19" spans="1:11" ht="18" customHeight="1" x14ac:dyDescent="0.15">
      <c r="A19" s="85">
        <v>3</v>
      </c>
      <c r="B19" s="86" t="s">
        <v>38</v>
      </c>
      <c r="C19" s="86" t="s">
        <v>39</v>
      </c>
      <c r="D19" s="86"/>
      <c r="E19" s="86">
        <v>707</v>
      </c>
      <c r="F19" s="88">
        <v>0.89200000000000002</v>
      </c>
      <c r="G19" s="135">
        <v>1706</v>
      </c>
      <c r="H19" s="142">
        <f>(G19*F19)</f>
        <v>1521.752</v>
      </c>
      <c r="I19" s="138">
        <v>2</v>
      </c>
      <c r="J19" s="90">
        <v>0.79057870370370376</v>
      </c>
      <c r="K19" s="84"/>
    </row>
    <row r="20" spans="1:11" ht="18" customHeight="1" thickBot="1" x14ac:dyDescent="0.2">
      <c r="A20" s="91"/>
      <c r="B20" s="45"/>
      <c r="C20" s="45"/>
      <c r="D20" s="45"/>
      <c r="E20" s="92"/>
      <c r="F20" s="93"/>
      <c r="G20" s="136">
        <v>1752</v>
      </c>
      <c r="H20" s="141">
        <f>(G20*F19)</f>
        <v>1562.7840000000001</v>
      </c>
      <c r="I20" s="139">
        <v>3</v>
      </c>
      <c r="J20" s="95">
        <v>0.81888888888888889</v>
      </c>
      <c r="K20" s="84"/>
    </row>
    <row r="21" spans="1:11" ht="18" customHeight="1" x14ac:dyDescent="0.15">
      <c r="A21" s="32"/>
      <c r="B21" s="79"/>
      <c r="C21" s="79"/>
      <c r="D21" s="79"/>
      <c r="E21" s="80"/>
      <c r="F21" s="81"/>
      <c r="G21" s="134">
        <v>1482</v>
      </c>
      <c r="H21" s="140">
        <f>(G21*F22)</f>
        <v>1270.0740000000001</v>
      </c>
      <c r="I21" s="137">
        <v>1</v>
      </c>
      <c r="J21" s="83">
        <v>0.76020833333333337</v>
      </c>
      <c r="K21" s="84"/>
    </row>
    <row r="22" spans="1:11" ht="18" customHeight="1" x14ac:dyDescent="0.15">
      <c r="A22" s="85">
        <v>4</v>
      </c>
      <c r="B22" s="86" t="s">
        <v>40</v>
      </c>
      <c r="C22" s="86" t="s">
        <v>41</v>
      </c>
      <c r="D22" s="86"/>
      <c r="E22" s="87" t="s">
        <v>45</v>
      </c>
      <c r="F22" s="88">
        <v>0.85699999999999998</v>
      </c>
      <c r="G22" s="135">
        <v>1660</v>
      </c>
      <c r="H22" s="142">
        <f>(G22*F22)</f>
        <v>1422.62</v>
      </c>
      <c r="I22" s="138">
        <v>2</v>
      </c>
      <c r="J22" s="90">
        <v>0.7900462962962963</v>
      </c>
      <c r="K22" s="84"/>
    </row>
    <row r="23" spans="1:11" ht="18" customHeight="1" thickBot="1" x14ac:dyDescent="0.2">
      <c r="A23" s="91"/>
      <c r="B23" s="45"/>
      <c r="C23" s="45"/>
      <c r="D23" s="45"/>
      <c r="E23" s="92"/>
      <c r="F23" s="93"/>
      <c r="G23" s="136">
        <v>1591</v>
      </c>
      <c r="H23" s="141">
        <f>(G23*F22)</f>
        <v>1363.4870000000001</v>
      </c>
      <c r="I23" s="139">
        <v>3</v>
      </c>
      <c r="J23" s="95">
        <v>0.81702546296296297</v>
      </c>
      <c r="K23" s="84"/>
    </row>
    <row r="24" spans="1:11" ht="18" customHeight="1" x14ac:dyDescent="0.15">
      <c r="A24" s="32"/>
      <c r="B24" s="79"/>
      <c r="C24" s="79"/>
      <c r="D24" s="79"/>
      <c r="E24" s="80"/>
      <c r="F24" s="81"/>
      <c r="G24" s="143">
        <v>1562</v>
      </c>
      <c r="H24" s="140">
        <f>(G24*F25)</f>
        <v>1313.6420000000001</v>
      </c>
      <c r="I24" s="137">
        <v>1</v>
      </c>
      <c r="J24" s="83">
        <v>0.76113425925925926</v>
      </c>
      <c r="K24" s="84"/>
    </row>
    <row r="25" spans="1:11" ht="18" customHeight="1" x14ac:dyDescent="0.15">
      <c r="A25" s="85">
        <v>5</v>
      </c>
      <c r="B25" s="86" t="s">
        <v>42</v>
      </c>
      <c r="C25" s="86" t="s">
        <v>43</v>
      </c>
      <c r="D25" s="86"/>
      <c r="E25" s="87" t="s">
        <v>46</v>
      </c>
      <c r="F25" s="88">
        <v>0.84099999999999997</v>
      </c>
      <c r="G25" s="144">
        <v>1647</v>
      </c>
      <c r="H25" s="142">
        <f>(G25*F25)</f>
        <v>1385.127</v>
      </c>
      <c r="I25" s="138">
        <v>2</v>
      </c>
      <c r="J25" s="90">
        <v>0.78989583333333335</v>
      </c>
      <c r="K25" s="84"/>
    </row>
    <row r="26" spans="1:11" ht="18" customHeight="1" thickBot="1" x14ac:dyDescent="0.2">
      <c r="A26" s="91"/>
      <c r="B26" s="45"/>
      <c r="C26" s="45"/>
      <c r="D26" s="45"/>
      <c r="E26" s="92"/>
      <c r="F26" s="93"/>
      <c r="G26" s="145">
        <v>1609</v>
      </c>
      <c r="H26" s="141">
        <f>(G26*F25)</f>
        <v>1353.1689999999999</v>
      </c>
      <c r="I26" s="139">
        <v>3</v>
      </c>
      <c r="J26" s="124">
        <v>0.81723379629629633</v>
      </c>
      <c r="K26" s="84"/>
    </row>
    <row r="27" spans="1:11" ht="18" customHeight="1" x14ac:dyDescent="0.15">
      <c r="A27" s="85"/>
      <c r="B27" s="4"/>
      <c r="C27" s="79"/>
      <c r="D27" s="79"/>
      <c r="E27" s="80"/>
      <c r="F27" s="81"/>
      <c r="G27" s="81"/>
      <c r="H27" s="86"/>
      <c r="I27" s="82">
        <v>1</v>
      </c>
      <c r="J27" s="83"/>
      <c r="K27" s="84"/>
    </row>
    <row r="28" spans="1:11" ht="18" customHeight="1" x14ac:dyDescent="0.15">
      <c r="A28" s="85">
        <v>6</v>
      </c>
      <c r="B28" s="4"/>
      <c r="C28" s="86"/>
      <c r="D28" s="86"/>
      <c r="E28" s="87"/>
      <c r="F28" s="88"/>
      <c r="G28" s="88"/>
      <c r="H28" s="86"/>
      <c r="I28" s="89">
        <v>2</v>
      </c>
      <c r="J28" s="90"/>
      <c r="K28" s="84"/>
    </row>
    <row r="29" spans="1:11" ht="18" customHeight="1" x14ac:dyDescent="0.15">
      <c r="A29" s="91"/>
      <c r="B29" s="45"/>
      <c r="C29" s="45"/>
      <c r="D29" s="45"/>
      <c r="E29" s="92"/>
      <c r="F29" s="93"/>
      <c r="G29" s="93"/>
      <c r="H29" s="45"/>
      <c r="I29" s="94">
        <v>3</v>
      </c>
      <c r="J29" s="95"/>
      <c r="K29" s="84"/>
    </row>
    <row r="30" spans="1:11" ht="18" customHeight="1" x14ac:dyDescent="0.15">
      <c r="A30" s="32"/>
      <c r="B30" s="79"/>
      <c r="C30" s="79"/>
      <c r="D30" s="79"/>
      <c r="E30" s="80"/>
      <c r="F30" s="81"/>
      <c r="G30" s="81"/>
      <c r="H30" s="79"/>
      <c r="I30" s="82">
        <v>1</v>
      </c>
      <c r="J30" s="83"/>
    </row>
    <row r="31" spans="1:11" ht="18" customHeight="1" x14ac:dyDescent="0.15">
      <c r="A31" s="85">
        <v>7</v>
      </c>
      <c r="B31" s="86"/>
      <c r="C31" s="86"/>
      <c r="D31" s="86"/>
      <c r="E31" s="87"/>
      <c r="F31" s="88"/>
      <c r="G31" s="88"/>
      <c r="H31" s="86"/>
      <c r="I31" s="89">
        <v>2</v>
      </c>
      <c r="J31" s="90"/>
    </row>
    <row r="32" spans="1:11" ht="18" customHeight="1" thickBot="1" x14ac:dyDescent="0.2">
      <c r="A32" s="91"/>
      <c r="B32" s="45"/>
      <c r="C32" s="45"/>
      <c r="D32" s="45"/>
      <c r="E32" s="92"/>
      <c r="F32" s="93"/>
      <c r="G32" s="93"/>
      <c r="H32" s="45"/>
      <c r="I32" s="94">
        <v>3</v>
      </c>
      <c r="J32" s="95"/>
    </row>
    <row r="33" spans="1:10" ht="18" customHeight="1" x14ac:dyDescent="0.15">
      <c r="A33" s="85"/>
      <c r="B33" s="106"/>
      <c r="C33" s="106"/>
      <c r="D33" s="106"/>
      <c r="E33"/>
      <c r="F33" s="81"/>
      <c r="G33" s="81"/>
      <c r="H33" s="79"/>
      <c r="I33" s="82">
        <v>1</v>
      </c>
      <c r="J33" s="83"/>
    </row>
    <row r="34" spans="1:10" ht="18" customHeight="1" x14ac:dyDescent="0.15">
      <c r="A34" s="85">
        <v>8</v>
      </c>
      <c r="B34" s="107"/>
      <c r="C34" s="107"/>
      <c r="D34" s="107"/>
      <c r="E34"/>
      <c r="F34" s="88"/>
      <c r="G34" s="88"/>
      <c r="H34" s="86"/>
      <c r="I34" s="89">
        <v>2</v>
      </c>
      <c r="J34" s="90"/>
    </row>
    <row r="35" spans="1:10" ht="18" customHeight="1" thickBot="1" x14ac:dyDescent="0.2">
      <c r="A35" s="91"/>
      <c r="B35" s="45"/>
      <c r="C35" s="45"/>
      <c r="D35" s="45"/>
      <c r="E35" s="92"/>
      <c r="F35" s="93"/>
      <c r="G35" s="93"/>
      <c r="H35" s="45"/>
      <c r="I35" s="94">
        <v>3</v>
      </c>
      <c r="J35" s="95"/>
    </row>
    <row r="36" spans="1:10" ht="18" customHeight="1" x14ac:dyDescent="0.15">
      <c r="A36" s="85"/>
      <c r="B36" s="106"/>
      <c r="C36" s="106"/>
      <c r="D36" s="106"/>
      <c r="E36"/>
      <c r="F36" s="81"/>
      <c r="G36" s="81"/>
      <c r="H36" s="79"/>
      <c r="I36" s="82">
        <v>1</v>
      </c>
      <c r="J36" s="83"/>
    </row>
    <row r="37" spans="1:10" ht="18" customHeight="1" x14ac:dyDescent="0.15">
      <c r="A37" s="85">
        <v>9</v>
      </c>
      <c r="B37" s="107"/>
      <c r="C37" s="107"/>
      <c r="D37" s="107"/>
      <c r="E37"/>
      <c r="F37" s="88"/>
      <c r="G37" s="88"/>
      <c r="H37" s="86"/>
      <c r="I37" s="89">
        <v>2</v>
      </c>
      <c r="J37" s="90"/>
    </row>
    <row r="38" spans="1:10" ht="18" customHeight="1" thickBot="1" x14ac:dyDescent="0.2">
      <c r="A38" s="91"/>
      <c r="B38" s="45"/>
      <c r="C38" s="45"/>
      <c r="D38" s="45"/>
      <c r="E38" s="92"/>
      <c r="F38" s="93"/>
      <c r="G38" s="93"/>
      <c r="H38" s="45"/>
      <c r="I38" s="94">
        <v>3</v>
      </c>
      <c r="J38" s="95"/>
    </row>
    <row r="39" spans="1:10" ht="18" customHeight="1" x14ac:dyDescent="0.15">
      <c r="A39" s="85"/>
      <c r="B39" s="106"/>
      <c r="C39" s="106"/>
      <c r="D39" s="106"/>
      <c r="E39"/>
      <c r="F39" s="81"/>
      <c r="G39" s="81"/>
      <c r="H39" s="79"/>
      <c r="I39" s="82">
        <v>1</v>
      </c>
      <c r="J39" s="83"/>
    </row>
    <row r="40" spans="1:10" ht="18" customHeight="1" x14ac:dyDescent="0.15">
      <c r="A40" s="85">
        <v>10</v>
      </c>
      <c r="B40" s="107"/>
      <c r="C40" s="107"/>
      <c r="D40" s="107"/>
      <c r="E40"/>
      <c r="F40" s="88"/>
      <c r="G40" s="88"/>
      <c r="H40" s="86"/>
      <c r="I40" s="89">
        <v>2</v>
      </c>
      <c r="J40" s="90"/>
    </row>
    <row r="41" spans="1:10" ht="18" customHeight="1" thickBot="1" x14ac:dyDescent="0.2">
      <c r="A41" s="91"/>
      <c r="B41" s="45"/>
      <c r="C41" s="45"/>
      <c r="D41" s="45"/>
      <c r="E41" s="92"/>
      <c r="F41" s="93"/>
      <c r="G41" s="93"/>
      <c r="H41" s="45"/>
      <c r="I41" s="94">
        <v>3</v>
      </c>
      <c r="J41" s="95"/>
    </row>
  </sheetData>
  <sheetProtection selectLockedCells="1" selectUnlockedCells="1"/>
  <printOptions horizontalCentered="1"/>
  <pageMargins left="0" right="0" top="0.39374999999999999" bottom="0.39374999999999999" header="0.51180555555555551" footer="0.5118055555555555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Sammanställning</vt:lpstr>
      <vt:lpstr>Protokoll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Staffan Kerker</cp:lastModifiedBy>
  <cp:lastPrinted>2022-06-21T09:04:43Z</cp:lastPrinted>
  <dcterms:created xsi:type="dcterms:W3CDTF">2013-08-15T19:58:28Z</dcterms:created>
  <dcterms:modified xsi:type="dcterms:W3CDTF">2024-06-18T20:46:49Z</dcterms:modified>
</cp:coreProperties>
</file>